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ttps://amanaconsultingtreuhand-my.sharepoint.com/personal/lars_schuermans_amana_de/Documents/"/>
    </mc:Choice>
  </mc:AlternateContent>
  <xr:revisionPtr revIDLastSave="148" documentId="8_{77998A97-A1C0-4E60-B514-E1DDFD801128}" xr6:coauthVersionLast="41" xr6:coauthVersionMax="41" xr10:uidLastSave="{03047F06-F574-4CD8-91D3-DC4D5F255950}"/>
  <bookViews>
    <workbookView xWindow="-57720" yWindow="-120" windowWidth="29040" windowHeight="17640" xr2:uid="{00000000-000D-0000-FFFF-FFFF00000000}"/>
  </bookViews>
  <sheets>
    <sheet name="Report TRR" sheetId="1" r:id="rId1"/>
    <sheet name="Label-ID" sheetId="7" r:id="rId2"/>
    <sheet name="config" sheetId="2" r:id="rId3"/>
    <sheet name="Tats_Steuer(1)" sheetId="18" r:id="rId4"/>
    <sheet name="Stammdaten(1)" sheetId="19" r:id="rId5"/>
    <sheet name="TRR(1)" sheetId="20" r:id="rId6"/>
  </sheets>
  <definedNames>
    <definedName name="GEWST">'Report TRR'!$E$7</definedName>
    <definedName name="GEWSTDT">'Report TRR'!$E$5</definedName>
    <definedName name="HEBESATZ">'Report TRR'!$E$2</definedName>
    <definedName name="KST">'Report TRR'!$E$6</definedName>
    <definedName name="SOLZ">'Report TRR'!$E$8</definedName>
    <definedName name="TAXCURR">'Report TRR'!$E$3</definedName>
    <definedName name="TAXCURR_KONZERN">'Report TRR'!$F$3</definedName>
    <definedName name="TAXDEF">'Report TRR'!$E$4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354" i="1" l="1"/>
  <c r="C355" i="1"/>
  <c r="C350" i="1"/>
  <c r="C351" i="1"/>
  <c r="C342" i="1"/>
  <c r="C343" i="1"/>
  <c r="C344" i="1"/>
  <c r="C345" i="1"/>
  <c r="C346" i="1"/>
  <c r="C347" i="1"/>
  <c r="C348" i="1"/>
  <c r="C330" i="1"/>
  <c r="C329" i="1"/>
  <c r="C328" i="1"/>
  <c r="C327" i="1"/>
  <c r="C326" i="1"/>
  <c r="C325" i="1"/>
  <c r="C324" i="1"/>
  <c r="C323" i="1"/>
  <c r="C322" i="1"/>
  <c r="C321" i="1"/>
  <c r="C320" i="1"/>
  <c r="C319" i="1"/>
  <c r="C318" i="1"/>
  <c r="C262" i="1"/>
  <c r="C261" i="1"/>
  <c r="C260" i="1"/>
  <c r="C259" i="1"/>
  <c r="C258" i="1"/>
  <c r="C257" i="1"/>
  <c r="C256" i="1"/>
  <c r="C255" i="1"/>
  <c r="C254" i="1"/>
  <c r="C253" i="1"/>
  <c r="C252" i="1"/>
  <c r="C251" i="1"/>
  <c r="C250" i="1"/>
  <c r="C249" i="1"/>
  <c r="C248" i="1"/>
  <c r="C247" i="1"/>
  <c r="C246" i="1"/>
  <c r="C245" i="1"/>
  <c r="C244" i="1"/>
  <c r="C243" i="1"/>
  <c r="C240" i="1"/>
  <c r="C239" i="1"/>
  <c r="C236" i="1"/>
  <c r="C235" i="1"/>
  <c r="C234" i="1"/>
  <c r="C231" i="1"/>
  <c r="C230" i="1"/>
  <c r="C229" i="1"/>
  <c r="C228" i="1"/>
  <c r="C227" i="1"/>
  <c r="C226" i="1"/>
  <c r="C225" i="1"/>
  <c r="C224" i="1"/>
  <c r="C223" i="1"/>
  <c r="C222" i="1"/>
  <c r="C221" i="1"/>
  <c r="C220" i="1"/>
  <c r="C217" i="1"/>
  <c r="C216" i="1"/>
  <c r="C214" i="1"/>
  <c r="C213" i="1"/>
  <c r="C210" i="1"/>
  <c r="C211" i="1"/>
  <c r="C208" i="1"/>
  <c r="C206" i="1"/>
  <c r="C204" i="1"/>
  <c r="C203" i="1"/>
  <c r="C201" i="1"/>
  <c r="C200" i="1"/>
  <c r="B17" i="1"/>
  <c r="B16" i="1"/>
  <c r="B15" i="1"/>
  <c r="B20" i="1"/>
  <c r="B19" i="1"/>
  <c r="B39" i="1"/>
  <c r="B38" i="1"/>
  <c r="B37" i="1"/>
  <c r="B36" i="1"/>
  <c r="B35" i="1"/>
  <c r="B34" i="1"/>
  <c r="B33" i="1"/>
  <c r="B32" i="1"/>
  <c r="B31" i="1"/>
  <c r="B30" i="1"/>
  <c r="B29" i="1"/>
  <c r="B28" i="1"/>
  <c r="B27" i="1"/>
  <c r="B26" i="1"/>
  <c r="B42" i="1"/>
  <c r="B41" i="1"/>
  <c r="B70" i="1"/>
  <c r="B69" i="1"/>
  <c r="B74" i="1"/>
  <c r="B82" i="1"/>
  <c r="B83" i="1"/>
  <c r="B84" i="1"/>
  <c r="B85" i="1"/>
  <c r="B96" i="1"/>
  <c r="B95" i="1"/>
  <c r="B94" i="1"/>
  <c r="B93" i="1"/>
  <c r="B92" i="1"/>
  <c r="B91" i="1"/>
  <c r="B90" i="1"/>
  <c r="B89" i="1"/>
  <c r="B88" i="1"/>
  <c r="B87" i="1"/>
  <c r="B105" i="1"/>
  <c r="B104" i="1"/>
  <c r="B103" i="1"/>
  <c r="B102" i="1"/>
  <c r="B101" i="1"/>
  <c r="B100" i="1"/>
  <c r="B99" i="1"/>
  <c r="B98" i="1"/>
  <c r="B106" i="1"/>
  <c r="B109" i="1"/>
  <c r="B108" i="1"/>
  <c r="B132" i="1"/>
  <c r="B131" i="1"/>
  <c r="B130" i="1"/>
  <c r="B129" i="1"/>
  <c r="B128" i="1"/>
  <c r="B127" i="1"/>
  <c r="B126" i="1"/>
  <c r="B125" i="1"/>
  <c r="B124" i="1"/>
  <c r="B123" i="1"/>
  <c r="B122" i="1"/>
  <c r="B121" i="1"/>
  <c r="B120" i="1"/>
  <c r="B119" i="1"/>
  <c r="B118" i="1"/>
  <c r="B117" i="1"/>
  <c r="B116" i="1"/>
  <c r="B115" i="1"/>
  <c r="B114" i="1"/>
  <c r="B113" i="1"/>
  <c r="B112" i="1"/>
  <c r="B111" i="1"/>
  <c r="B143" i="1"/>
  <c r="B142" i="1"/>
  <c r="B141" i="1"/>
  <c r="B140" i="1"/>
  <c r="B139" i="1"/>
  <c r="B138" i="1"/>
  <c r="B137" i="1"/>
  <c r="B136" i="1"/>
  <c r="B135" i="1"/>
  <c r="B134" i="1"/>
  <c r="B150" i="1"/>
  <c r="B149" i="1"/>
  <c r="B148" i="1"/>
  <c r="B147" i="1"/>
  <c r="B146" i="1"/>
  <c r="B157" i="1"/>
  <c r="B156" i="1"/>
  <c r="B155" i="1"/>
  <c r="B154" i="1"/>
  <c r="B153" i="1"/>
  <c r="B152" i="1"/>
  <c r="B164" i="1"/>
  <c r="B163" i="1"/>
  <c r="B162" i="1"/>
  <c r="B161" i="1"/>
  <c r="B177" i="1"/>
  <c r="B176" i="1"/>
  <c r="B175" i="1"/>
  <c r="B174" i="1"/>
  <c r="B173" i="1"/>
  <c r="B172" i="1"/>
  <c r="B171" i="1"/>
  <c r="B170" i="1"/>
  <c r="B169" i="1"/>
  <c r="B168" i="1"/>
  <c r="B182" i="1"/>
  <c r="B181" i="1"/>
  <c r="B180" i="1"/>
  <c r="B179" i="1"/>
  <c r="B187" i="1"/>
  <c r="B186" i="1"/>
  <c r="B189" i="1"/>
  <c r="B190" i="1"/>
  <c r="B192" i="1"/>
  <c r="B194" i="1"/>
  <c r="B196" i="1"/>
  <c r="B201" i="1"/>
  <c r="B200" i="1"/>
  <c r="B204" i="1"/>
  <c r="B203" i="1"/>
  <c r="B206" i="1"/>
  <c r="B208" i="1"/>
  <c r="B211" i="1"/>
  <c r="B210" i="1"/>
  <c r="B281" i="1"/>
  <c r="B364" i="1"/>
  <c r="B357" i="1"/>
  <c r="B355" i="1"/>
  <c r="B354" i="1"/>
  <c r="B353" i="1"/>
  <c r="B351" i="1"/>
  <c r="B350" i="1"/>
  <c r="B348" i="1"/>
  <c r="B347" i="1"/>
  <c r="B346" i="1"/>
  <c r="B345" i="1"/>
  <c r="B344" i="1"/>
  <c r="B343" i="1"/>
  <c r="B342" i="1"/>
  <c r="B340" i="1"/>
  <c r="B339" i="1"/>
  <c r="B338" i="1"/>
  <c r="B337" i="1"/>
  <c r="B335" i="1"/>
  <c r="B334" i="1"/>
  <c r="B333" i="1"/>
  <c r="B330" i="1"/>
  <c r="B329" i="1"/>
  <c r="B328" i="1"/>
  <c r="B327" i="1"/>
  <c r="B326" i="1"/>
  <c r="B325" i="1"/>
  <c r="B324" i="1"/>
  <c r="B323" i="1"/>
  <c r="B322" i="1"/>
  <c r="B321" i="1"/>
  <c r="B320" i="1"/>
  <c r="B319" i="1"/>
  <c r="B318" i="1"/>
  <c r="B314" i="1"/>
  <c r="B313" i="1"/>
  <c r="B312" i="1"/>
  <c r="B311" i="1"/>
  <c r="B310" i="1"/>
  <c r="B309" i="1"/>
  <c r="B308" i="1"/>
  <c r="B307" i="1"/>
  <c r="B305" i="1"/>
  <c r="B304" i="1"/>
  <c r="B303" i="1"/>
  <c r="B302" i="1"/>
  <c r="B301" i="1"/>
  <c r="B300" i="1"/>
  <c r="B299" i="1"/>
  <c r="B298" i="1"/>
  <c r="B296" i="1"/>
  <c r="B295" i="1"/>
  <c r="B294" i="1"/>
  <c r="B293" i="1"/>
  <c r="B292" i="1"/>
  <c r="B291" i="1"/>
  <c r="B290" i="1"/>
  <c r="B289" i="1"/>
  <c r="B287" i="1"/>
  <c r="B286" i="1"/>
  <c r="B285" i="1"/>
  <c r="B284" i="1"/>
  <c r="B283" i="1"/>
  <c r="B282" i="1"/>
  <c r="B280" i="1"/>
  <c r="B278" i="1"/>
  <c r="B277" i="1"/>
  <c r="B276" i="1"/>
  <c r="B275" i="1"/>
  <c r="B274" i="1"/>
  <c r="B273" i="1"/>
  <c r="B272" i="1"/>
  <c r="B271" i="1"/>
  <c r="B270" i="1"/>
  <c r="B269" i="1"/>
  <c r="B268" i="1"/>
  <c r="B267" i="1"/>
  <c r="B262" i="1"/>
  <c r="B261" i="1"/>
  <c r="B260" i="1"/>
  <c r="B259" i="1"/>
  <c r="B258" i="1"/>
  <c r="B257" i="1"/>
  <c r="B256" i="1"/>
  <c r="B255" i="1"/>
  <c r="B254" i="1"/>
  <c r="B253" i="1"/>
  <c r="B252" i="1"/>
  <c r="B251" i="1"/>
  <c r="B250" i="1"/>
  <c r="B249" i="1"/>
  <c r="B248" i="1"/>
  <c r="B247" i="1"/>
  <c r="B246" i="1"/>
  <c r="B245" i="1"/>
  <c r="B244" i="1"/>
  <c r="B243" i="1"/>
  <c r="B240" i="1"/>
  <c r="B239" i="1"/>
  <c r="B236" i="1"/>
  <c r="B235" i="1"/>
  <c r="B234" i="1"/>
  <c r="B231" i="1"/>
  <c r="B230" i="1"/>
  <c r="B229" i="1"/>
  <c r="B228" i="1"/>
  <c r="B227" i="1"/>
  <c r="B226" i="1"/>
  <c r="B225" i="1"/>
  <c r="B224" i="1"/>
  <c r="B223" i="1"/>
  <c r="B222" i="1"/>
  <c r="B221" i="1"/>
  <c r="B220" i="1"/>
  <c r="B217" i="1"/>
  <c r="B216" i="1"/>
  <c r="B214" i="1"/>
  <c r="B213" i="1"/>
  <c r="I1475" i="7"/>
  <c r="G1475" i="7"/>
  <c r="I1474" i="7"/>
  <c r="G1474" i="7"/>
  <c r="I1473" i="7"/>
  <c r="G1473" i="7"/>
  <c r="I1472" i="7"/>
  <c r="G1472" i="7"/>
  <c r="I1471" i="7"/>
  <c r="G1471" i="7"/>
  <c r="I1470" i="7"/>
  <c r="G1470" i="7"/>
  <c r="I1469" i="7"/>
  <c r="G1469" i="7"/>
  <c r="I1468" i="7"/>
  <c r="G1468" i="7"/>
  <c r="I1467" i="7"/>
  <c r="G1467" i="7"/>
  <c r="I1466" i="7"/>
  <c r="G1466" i="7"/>
  <c r="I1465" i="7"/>
  <c r="G1465" i="7"/>
  <c r="I1464" i="7"/>
  <c r="G1464" i="7"/>
  <c r="I1463" i="7"/>
  <c r="G1463" i="7"/>
  <c r="I1462" i="7"/>
  <c r="G1462" i="7"/>
  <c r="I1461" i="7"/>
  <c r="G1461" i="7"/>
  <c r="I1460" i="7"/>
  <c r="G1460" i="7"/>
  <c r="I1459" i="7"/>
  <c r="G1459" i="7"/>
  <c r="I1458" i="7"/>
  <c r="G1458" i="7"/>
  <c r="I1457" i="7"/>
  <c r="G1457" i="7"/>
  <c r="I1456" i="7"/>
  <c r="G1456" i="7"/>
  <c r="I1455" i="7"/>
  <c r="G1455" i="7"/>
  <c r="I1454" i="7"/>
  <c r="G1454" i="7"/>
  <c r="I1453" i="7"/>
  <c r="G1453" i="7"/>
  <c r="I1452" i="7"/>
  <c r="G1452" i="7"/>
  <c r="I1451" i="7"/>
  <c r="G1451" i="7"/>
  <c r="I1450" i="7"/>
  <c r="G1450" i="7"/>
  <c r="I1449" i="7"/>
  <c r="G1449" i="7"/>
  <c r="I1448" i="7"/>
  <c r="G1448" i="7"/>
  <c r="I1447" i="7"/>
  <c r="G1447" i="7"/>
  <c r="I1446" i="7"/>
  <c r="G1446" i="7"/>
  <c r="I1445" i="7"/>
  <c r="G1445" i="7"/>
  <c r="I1444" i="7"/>
  <c r="G1444" i="7"/>
  <c r="I1443" i="7"/>
  <c r="G1443" i="7"/>
  <c r="I1442" i="7"/>
  <c r="G1442" i="7"/>
  <c r="I1441" i="7"/>
  <c r="G1441" i="7"/>
  <c r="I1440" i="7"/>
  <c r="G1440" i="7"/>
  <c r="I1439" i="7"/>
  <c r="G1439" i="7"/>
  <c r="I1438" i="7"/>
  <c r="G1438" i="7"/>
  <c r="I1437" i="7"/>
  <c r="G1437" i="7"/>
  <c r="I1436" i="7"/>
  <c r="G1436" i="7"/>
  <c r="I1435" i="7"/>
  <c r="G1435" i="7"/>
  <c r="I1434" i="7"/>
  <c r="G1434" i="7"/>
  <c r="I1433" i="7"/>
  <c r="G1433" i="7"/>
  <c r="I1432" i="7"/>
  <c r="G1432" i="7"/>
  <c r="I1431" i="7"/>
  <c r="G1431" i="7"/>
  <c r="I1430" i="7"/>
  <c r="G1430" i="7"/>
  <c r="I1429" i="7"/>
  <c r="G1429" i="7"/>
  <c r="I1428" i="7"/>
  <c r="G1428" i="7"/>
  <c r="I1427" i="7"/>
  <c r="G1427" i="7"/>
  <c r="I1426" i="7"/>
  <c r="G1426" i="7"/>
  <c r="I1425" i="7"/>
  <c r="G1425" i="7"/>
  <c r="I1424" i="7"/>
  <c r="G1424" i="7"/>
  <c r="I1423" i="7"/>
  <c r="G1423" i="7"/>
  <c r="I1422" i="7"/>
  <c r="G1422" i="7"/>
  <c r="I1421" i="7"/>
  <c r="G1421" i="7"/>
  <c r="I1420" i="7"/>
  <c r="G1420" i="7"/>
  <c r="I1419" i="7"/>
  <c r="G1419" i="7"/>
  <c r="I1418" i="7"/>
  <c r="G1418" i="7"/>
  <c r="I1417" i="7"/>
  <c r="G1417" i="7"/>
  <c r="I1416" i="7"/>
  <c r="G1416" i="7"/>
  <c r="I1415" i="7"/>
  <c r="G1415" i="7"/>
  <c r="I1414" i="7"/>
  <c r="G1414" i="7"/>
  <c r="I1413" i="7"/>
  <c r="G1413" i="7"/>
  <c r="I1412" i="7"/>
  <c r="G1412" i="7"/>
  <c r="I1411" i="7"/>
  <c r="G1411" i="7"/>
  <c r="I1410" i="7"/>
  <c r="G1410" i="7"/>
  <c r="I1409" i="7"/>
  <c r="G1409" i="7"/>
  <c r="I1408" i="7"/>
  <c r="G1408" i="7"/>
  <c r="I1407" i="7"/>
  <c r="G1407" i="7"/>
  <c r="I1406" i="7"/>
  <c r="G1406" i="7"/>
  <c r="I1405" i="7"/>
  <c r="G1405" i="7"/>
  <c r="I1404" i="7"/>
  <c r="G1404" i="7"/>
  <c r="I1403" i="7"/>
  <c r="G1403" i="7"/>
  <c r="I1402" i="7"/>
  <c r="G1402" i="7"/>
  <c r="I1401" i="7"/>
  <c r="G1401" i="7"/>
  <c r="I1400" i="7"/>
  <c r="G1400" i="7"/>
  <c r="I1399" i="7"/>
  <c r="G1399" i="7"/>
  <c r="I1398" i="7"/>
  <c r="G1398" i="7"/>
  <c r="I1397" i="7"/>
  <c r="G1397" i="7"/>
  <c r="I1396" i="7"/>
  <c r="G1396" i="7"/>
  <c r="I1395" i="7"/>
  <c r="G1395" i="7"/>
  <c r="I1394" i="7"/>
  <c r="G1394" i="7"/>
  <c r="I1393" i="7"/>
  <c r="G1393" i="7"/>
  <c r="I1392" i="7"/>
  <c r="G1392" i="7"/>
  <c r="I1391" i="7"/>
  <c r="G1391" i="7"/>
  <c r="I1390" i="7"/>
  <c r="G1390" i="7"/>
  <c r="I1389" i="7"/>
  <c r="G1389" i="7"/>
  <c r="I1388" i="7"/>
  <c r="G1388" i="7"/>
  <c r="I1387" i="7"/>
  <c r="G1387" i="7"/>
  <c r="I1386" i="7"/>
  <c r="G1386" i="7"/>
  <c r="I1385" i="7"/>
  <c r="G1385" i="7"/>
  <c r="I1384" i="7"/>
  <c r="G1384" i="7"/>
  <c r="I1383" i="7"/>
  <c r="G1383" i="7"/>
  <c r="I1382" i="7"/>
  <c r="G1382" i="7"/>
  <c r="I1381" i="7"/>
  <c r="G1381" i="7"/>
  <c r="I1380" i="7"/>
  <c r="G1380" i="7"/>
  <c r="I1379" i="7"/>
  <c r="G1379" i="7"/>
  <c r="I1378" i="7"/>
  <c r="G1378" i="7"/>
  <c r="I1377" i="7"/>
  <c r="G1377" i="7"/>
  <c r="I1376" i="7"/>
  <c r="G1376" i="7"/>
  <c r="I1375" i="7"/>
  <c r="G1375" i="7"/>
  <c r="I1374" i="7"/>
  <c r="G1374" i="7"/>
  <c r="I1373" i="7"/>
  <c r="G1373" i="7"/>
  <c r="I1372" i="7"/>
  <c r="G1372" i="7"/>
  <c r="I1371" i="7"/>
  <c r="G1371" i="7"/>
  <c r="I1370" i="7"/>
  <c r="G1370" i="7"/>
  <c r="I1369" i="7"/>
  <c r="G1369" i="7"/>
  <c r="I1368" i="7"/>
  <c r="G1368" i="7"/>
  <c r="I1367" i="7"/>
  <c r="G1367" i="7"/>
  <c r="I1366" i="7"/>
  <c r="G1366" i="7"/>
  <c r="I1365" i="7"/>
  <c r="G1365" i="7"/>
  <c r="I1364" i="7"/>
  <c r="G1364" i="7"/>
  <c r="I1363" i="7"/>
  <c r="G1363" i="7"/>
  <c r="I1362" i="7"/>
  <c r="G1362" i="7"/>
  <c r="I1361" i="7"/>
  <c r="G1361" i="7"/>
  <c r="I1360" i="7"/>
  <c r="G1360" i="7"/>
  <c r="I1359" i="7"/>
  <c r="G1359" i="7"/>
  <c r="I1358" i="7"/>
  <c r="G1358" i="7"/>
  <c r="I1357" i="7"/>
  <c r="G1357" i="7"/>
  <c r="I1356" i="7"/>
  <c r="G1356" i="7"/>
  <c r="I1355" i="7"/>
  <c r="G1355" i="7"/>
  <c r="I1354" i="7"/>
  <c r="G1354" i="7"/>
  <c r="I1353" i="7"/>
  <c r="G1353" i="7"/>
  <c r="I1352" i="7"/>
  <c r="G1352" i="7"/>
  <c r="I1351" i="7"/>
  <c r="G1351" i="7"/>
  <c r="I1350" i="7"/>
  <c r="G1350" i="7"/>
  <c r="I1349" i="7"/>
  <c r="G1349" i="7"/>
  <c r="I1348" i="7"/>
  <c r="G1348" i="7"/>
  <c r="I1347" i="7"/>
  <c r="G1347" i="7"/>
  <c r="I1346" i="7"/>
  <c r="G1346" i="7"/>
  <c r="I1345" i="7"/>
  <c r="G1345" i="7"/>
  <c r="I1344" i="7"/>
  <c r="G1344" i="7"/>
  <c r="I1343" i="7"/>
  <c r="G1343" i="7"/>
  <c r="I1342" i="7"/>
  <c r="G1342" i="7"/>
  <c r="I1341" i="7"/>
  <c r="G1341" i="7"/>
  <c r="I1340" i="7"/>
  <c r="G1340" i="7"/>
  <c r="I1339" i="7"/>
  <c r="G1339" i="7"/>
  <c r="I1338" i="7"/>
  <c r="G1338" i="7"/>
  <c r="I1337" i="7"/>
  <c r="G1337" i="7"/>
  <c r="I1336" i="7"/>
  <c r="G1336" i="7"/>
  <c r="I1335" i="7"/>
  <c r="G1335" i="7"/>
  <c r="I1334" i="7"/>
  <c r="G1334" i="7"/>
  <c r="I1333" i="7"/>
  <c r="G1333" i="7"/>
  <c r="I1332" i="7"/>
  <c r="G1332" i="7"/>
  <c r="I1331" i="7"/>
  <c r="G1331" i="7"/>
  <c r="I1330" i="7"/>
  <c r="G1330" i="7"/>
  <c r="I1329" i="7"/>
  <c r="G1329" i="7"/>
  <c r="I1328" i="7"/>
  <c r="G1328" i="7"/>
  <c r="I1327" i="7"/>
  <c r="G1327" i="7"/>
  <c r="I1326" i="7"/>
  <c r="G1326" i="7"/>
  <c r="I1325" i="7"/>
  <c r="G1325" i="7"/>
  <c r="I1324" i="7"/>
  <c r="G1324" i="7"/>
  <c r="I1323" i="7"/>
  <c r="G1323" i="7"/>
  <c r="I1322" i="7"/>
  <c r="G1322" i="7"/>
  <c r="I1321" i="7"/>
  <c r="G1321" i="7"/>
  <c r="I1320" i="7"/>
  <c r="G1320" i="7"/>
  <c r="I1319" i="7"/>
  <c r="G1319" i="7"/>
  <c r="I1318" i="7"/>
  <c r="G1318" i="7"/>
  <c r="I1317" i="7"/>
  <c r="G1317" i="7"/>
  <c r="I1316" i="7"/>
  <c r="G1316" i="7"/>
  <c r="I1315" i="7"/>
  <c r="G1315" i="7"/>
  <c r="I1314" i="7"/>
  <c r="G1314" i="7"/>
  <c r="I1313" i="7"/>
  <c r="G1313" i="7"/>
  <c r="I1312" i="7"/>
  <c r="G1312" i="7"/>
  <c r="I1311" i="7"/>
  <c r="G1311" i="7"/>
  <c r="I1310" i="7"/>
  <c r="G1310" i="7"/>
  <c r="I1309" i="7"/>
  <c r="G1309" i="7"/>
  <c r="I1308" i="7"/>
  <c r="G1308" i="7"/>
  <c r="I1307" i="7"/>
  <c r="G1307" i="7"/>
  <c r="I1306" i="7"/>
  <c r="G1306" i="7"/>
  <c r="I1305" i="7"/>
  <c r="G1305" i="7"/>
  <c r="I1304" i="7"/>
  <c r="G1304" i="7"/>
  <c r="I1303" i="7"/>
  <c r="G1303" i="7"/>
  <c r="I1302" i="7"/>
  <c r="G1302" i="7"/>
  <c r="I1301" i="7"/>
  <c r="G1301" i="7"/>
  <c r="I1300" i="7"/>
  <c r="G1300" i="7"/>
  <c r="I1299" i="7"/>
  <c r="G1299" i="7"/>
  <c r="I1298" i="7"/>
  <c r="G1298" i="7"/>
  <c r="I1297" i="7"/>
  <c r="G1297" i="7"/>
  <c r="I1296" i="7"/>
  <c r="G1296" i="7"/>
  <c r="I1295" i="7"/>
  <c r="G1295" i="7"/>
  <c r="I1294" i="7"/>
  <c r="G1294" i="7"/>
  <c r="I1293" i="7"/>
  <c r="G1293" i="7"/>
  <c r="I1292" i="7"/>
  <c r="G1292" i="7"/>
  <c r="I1291" i="7"/>
  <c r="G1291" i="7"/>
  <c r="I1290" i="7"/>
  <c r="G1290" i="7"/>
  <c r="I1289" i="7"/>
  <c r="G1289" i="7"/>
  <c r="I1288" i="7"/>
  <c r="G1288" i="7"/>
  <c r="I1287" i="7"/>
  <c r="G1287" i="7"/>
  <c r="I1286" i="7"/>
  <c r="G1286" i="7"/>
  <c r="I1285" i="7"/>
  <c r="G1285" i="7"/>
  <c r="I1284" i="7"/>
  <c r="G1284" i="7"/>
  <c r="I1283" i="7"/>
  <c r="G1283" i="7"/>
  <c r="I1282" i="7"/>
  <c r="G1282" i="7"/>
  <c r="I1281" i="7"/>
  <c r="G1281" i="7"/>
  <c r="I1280" i="7"/>
  <c r="G1280" i="7"/>
  <c r="I1279" i="7"/>
  <c r="G1279" i="7"/>
  <c r="I1278" i="7"/>
  <c r="G1278" i="7"/>
  <c r="I1277" i="7"/>
  <c r="G1277" i="7"/>
  <c r="I1276" i="7"/>
  <c r="G1276" i="7"/>
  <c r="I1275" i="7"/>
  <c r="G1275" i="7"/>
  <c r="I1274" i="7"/>
  <c r="G1274" i="7"/>
  <c r="I1273" i="7"/>
  <c r="G1273" i="7"/>
  <c r="I1272" i="7"/>
  <c r="G1272" i="7"/>
  <c r="I1271" i="7"/>
  <c r="G1271" i="7"/>
  <c r="I1270" i="7"/>
  <c r="G1270" i="7"/>
  <c r="I1269" i="7"/>
  <c r="G1269" i="7"/>
  <c r="I1268" i="7"/>
  <c r="G1268" i="7"/>
  <c r="I1267" i="7"/>
  <c r="G1267" i="7"/>
  <c r="I1266" i="7"/>
  <c r="G1266" i="7"/>
  <c r="I1265" i="7"/>
  <c r="G1265" i="7"/>
  <c r="I1264" i="7"/>
  <c r="G1264" i="7"/>
  <c r="I1263" i="7"/>
  <c r="G1263" i="7"/>
  <c r="I1262" i="7"/>
  <c r="G1262" i="7"/>
  <c r="I1261" i="7"/>
  <c r="G1261" i="7"/>
  <c r="I1260" i="7"/>
  <c r="G1260" i="7"/>
  <c r="I1259" i="7"/>
  <c r="G1259" i="7"/>
  <c r="I1258" i="7"/>
  <c r="G1258" i="7"/>
  <c r="I1257" i="7"/>
  <c r="G1257" i="7"/>
  <c r="I1256" i="7"/>
  <c r="G1256" i="7"/>
  <c r="I1255" i="7"/>
  <c r="G1255" i="7"/>
  <c r="I1254" i="7"/>
  <c r="G1254" i="7"/>
  <c r="I1253" i="7"/>
  <c r="G1253" i="7"/>
  <c r="I1252" i="7"/>
  <c r="G1252" i="7"/>
  <c r="I1251" i="7"/>
  <c r="G1251" i="7"/>
  <c r="I1250" i="7"/>
  <c r="G1250" i="7"/>
  <c r="I1249" i="7"/>
  <c r="G1249" i="7"/>
  <c r="I1248" i="7"/>
  <c r="G1248" i="7"/>
  <c r="I1247" i="7"/>
  <c r="G1247" i="7"/>
  <c r="I1246" i="7"/>
  <c r="G1246" i="7"/>
  <c r="I1245" i="7"/>
  <c r="G1245" i="7"/>
  <c r="I1244" i="7"/>
  <c r="G1244" i="7"/>
  <c r="I1243" i="7"/>
  <c r="G1243" i="7"/>
  <c r="I1242" i="7"/>
  <c r="G1242" i="7"/>
  <c r="I1241" i="7"/>
  <c r="G1241" i="7"/>
  <c r="I1240" i="7"/>
  <c r="G1240" i="7"/>
  <c r="I1239" i="7"/>
  <c r="G1239" i="7"/>
  <c r="I1238" i="7"/>
  <c r="G1238" i="7"/>
  <c r="I1237" i="7"/>
  <c r="G1237" i="7"/>
  <c r="I1236" i="7"/>
  <c r="G1236" i="7"/>
  <c r="I1235" i="7"/>
  <c r="G1235" i="7"/>
  <c r="I1234" i="7"/>
  <c r="G1234" i="7"/>
  <c r="I1233" i="7"/>
  <c r="G1233" i="7"/>
  <c r="I1232" i="7"/>
  <c r="G1232" i="7"/>
  <c r="I1231" i="7"/>
  <c r="G1231" i="7"/>
  <c r="I1230" i="7"/>
  <c r="G1230" i="7"/>
  <c r="I1229" i="7"/>
  <c r="G1229" i="7"/>
  <c r="I1228" i="7"/>
  <c r="G1228" i="7"/>
  <c r="I1227" i="7"/>
  <c r="G1227" i="7"/>
  <c r="I1226" i="7"/>
  <c r="G1226" i="7"/>
  <c r="I1225" i="7"/>
  <c r="G1225" i="7"/>
  <c r="I1224" i="7"/>
  <c r="G1224" i="7"/>
  <c r="I1223" i="7"/>
  <c r="G1223" i="7"/>
  <c r="I1222" i="7"/>
  <c r="G1222" i="7"/>
  <c r="I1221" i="7"/>
  <c r="G1221" i="7"/>
  <c r="I1220" i="7"/>
  <c r="G1220" i="7"/>
  <c r="I1219" i="7"/>
  <c r="G1219" i="7"/>
  <c r="I1218" i="7"/>
  <c r="G1218" i="7"/>
  <c r="I1217" i="7"/>
  <c r="G1217" i="7"/>
  <c r="I1216" i="7"/>
  <c r="G1216" i="7"/>
  <c r="I1215" i="7"/>
  <c r="G1215" i="7"/>
  <c r="I1214" i="7"/>
  <c r="G1214" i="7"/>
  <c r="I1213" i="7"/>
  <c r="G1213" i="7"/>
  <c r="I1212" i="7"/>
  <c r="G1212" i="7"/>
  <c r="I1211" i="7"/>
  <c r="G1211" i="7"/>
  <c r="I1210" i="7"/>
  <c r="G1210" i="7"/>
  <c r="I1209" i="7"/>
  <c r="G1209" i="7"/>
  <c r="I1208" i="7"/>
  <c r="G1208" i="7"/>
  <c r="I1207" i="7"/>
  <c r="G1207" i="7"/>
  <c r="I1206" i="7"/>
  <c r="G1206" i="7"/>
  <c r="I1205" i="7"/>
  <c r="G1205" i="7"/>
  <c r="I1204" i="7"/>
  <c r="G1204" i="7"/>
  <c r="I1203" i="7"/>
  <c r="G1203" i="7"/>
  <c r="I1202" i="7"/>
  <c r="G1202" i="7"/>
  <c r="I1201" i="7"/>
  <c r="G1201" i="7"/>
  <c r="I1200" i="7"/>
  <c r="G1200" i="7"/>
  <c r="I1199" i="7"/>
  <c r="G1199" i="7"/>
  <c r="I1198" i="7"/>
  <c r="G1198" i="7"/>
  <c r="I1197" i="7"/>
  <c r="G1197" i="7"/>
  <c r="I1196" i="7"/>
  <c r="G1196" i="7"/>
  <c r="I1195" i="7"/>
  <c r="G1195" i="7"/>
  <c r="I1194" i="7"/>
  <c r="G1194" i="7"/>
  <c r="I1193" i="7"/>
  <c r="G1193" i="7"/>
  <c r="I1192" i="7"/>
  <c r="G1192" i="7"/>
  <c r="I1191" i="7"/>
  <c r="G1191" i="7"/>
  <c r="I1190" i="7"/>
  <c r="G1190" i="7"/>
  <c r="I1189" i="7"/>
  <c r="G1189" i="7"/>
  <c r="I1188" i="7"/>
  <c r="G1188" i="7"/>
  <c r="I1187" i="7"/>
  <c r="G1187" i="7"/>
  <c r="I1186" i="7"/>
  <c r="G1186" i="7"/>
  <c r="I1185" i="7"/>
  <c r="G1185" i="7"/>
  <c r="I1184" i="7"/>
  <c r="G1184" i="7"/>
  <c r="I1183" i="7"/>
  <c r="G1183" i="7"/>
  <c r="I1182" i="7"/>
  <c r="G1182" i="7"/>
  <c r="I1181" i="7"/>
  <c r="G1181" i="7"/>
  <c r="I1180" i="7"/>
  <c r="G1180" i="7"/>
  <c r="I1179" i="7"/>
  <c r="G1179" i="7"/>
  <c r="I1178" i="7"/>
  <c r="G1178" i="7"/>
  <c r="I1177" i="7"/>
  <c r="G1177" i="7"/>
  <c r="I1176" i="7"/>
  <c r="G1176" i="7"/>
  <c r="I1175" i="7"/>
  <c r="G1175" i="7"/>
  <c r="I1174" i="7"/>
  <c r="G1174" i="7"/>
  <c r="I1173" i="7"/>
  <c r="G1173" i="7"/>
  <c r="I1172" i="7"/>
  <c r="G1172" i="7"/>
  <c r="I1171" i="7"/>
  <c r="G1171" i="7"/>
  <c r="I1170" i="7"/>
  <c r="G1170" i="7"/>
  <c r="I1169" i="7"/>
  <c r="G1169" i="7"/>
  <c r="I1168" i="7"/>
  <c r="G1168" i="7"/>
  <c r="I1167" i="7"/>
  <c r="G1167" i="7"/>
  <c r="I1166" i="7"/>
  <c r="G1166" i="7"/>
  <c r="I1165" i="7"/>
  <c r="G1165" i="7"/>
  <c r="I1164" i="7"/>
  <c r="G1164" i="7"/>
  <c r="I1163" i="7"/>
  <c r="G1163" i="7"/>
  <c r="I1162" i="7"/>
  <c r="G1162" i="7"/>
  <c r="I1161" i="7"/>
  <c r="G1161" i="7"/>
  <c r="I1160" i="7"/>
  <c r="G1160" i="7"/>
  <c r="I1159" i="7"/>
  <c r="G1159" i="7"/>
  <c r="I1158" i="7"/>
  <c r="G1158" i="7"/>
  <c r="I1157" i="7"/>
  <c r="G1157" i="7"/>
  <c r="I1156" i="7"/>
  <c r="G1156" i="7"/>
  <c r="I1155" i="7"/>
  <c r="G1155" i="7"/>
  <c r="I1154" i="7"/>
  <c r="G1154" i="7"/>
  <c r="I1153" i="7"/>
  <c r="G1153" i="7"/>
  <c r="I1152" i="7"/>
  <c r="G1152" i="7"/>
  <c r="I1151" i="7"/>
  <c r="G1151" i="7"/>
  <c r="I1150" i="7"/>
  <c r="G1150" i="7"/>
  <c r="I1149" i="7"/>
  <c r="G1149" i="7"/>
  <c r="I1148" i="7"/>
  <c r="G1148" i="7"/>
  <c r="I1147" i="7"/>
  <c r="G1147" i="7"/>
  <c r="I1146" i="7"/>
  <c r="G1146" i="7"/>
  <c r="I1145" i="7"/>
  <c r="G1145" i="7"/>
  <c r="I1144" i="7"/>
  <c r="G1144" i="7"/>
  <c r="I1143" i="7"/>
  <c r="G1143" i="7"/>
  <c r="I1142" i="7"/>
  <c r="G1142" i="7"/>
  <c r="I1141" i="7"/>
  <c r="G1141" i="7"/>
  <c r="I1140" i="7"/>
  <c r="G1140" i="7"/>
  <c r="I1139" i="7"/>
  <c r="G1139" i="7"/>
  <c r="I1138" i="7"/>
  <c r="G1138" i="7"/>
  <c r="I1137" i="7"/>
  <c r="G1137" i="7"/>
  <c r="I1136" i="7"/>
  <c r="G1136" i="7"/>
  <c r="I1135" i="7"/>
  <c r="G1135" i="7"/>
  <c r="I1134" i="7"/>
  <c r="G1134" i="7"/>
  <c r="I1133" i="7"/>
  <c r="G1133" i="7"/>
  <c r="I1132" i="7"/>
  <c r="G1132" i="7"/>
  <c r="I1131" i="7"/>
  <c r="G1131" i="7"/>
  <c r="I1130" i="7"/>
  <c r="G1130" i="7"/>
  <c r="I1129" i="7"/>
  <c r="G1129" i="7"/>
  <c r="I1128" i="7"/>
  <c r="G1128" i="7"/>
  <c r="I1127" i="7"/>
  <c r="G1127" i="7"/>
  <c r="I1126" i="7"/>
  <c r="G1126" i="7"/>
  <c r="I1125" i="7"/>
  <c r="G1125" i="7"/>
  <c r="I1124" i="7"/>
  <c r="G1124" i="7"/>
  <c r="I1123" i="7"/>
  <c r="G1123" i="7"/>
  <c r="I1122" i="7"/>
  <c r="G1122" i="7"/>
  <c r="I1121" i="7"/>
  <c r="G1121" i="7"/>
  <c r="I1120" i="7"/>
  <c r="G1120" i="7"/>
  <c r="I1119" i="7"/>
  <c r="G1119" i="7"/>
  <c r="I1118" i="7"/>
  <c r="G1118" i="7"/>
  <c r="I1117" i="7"/>
  <c r="G1117" i="7"/>
  <c r="I1116" i="7"/>
  <c r="G1116" i="7"/>
  <c r="I1115" i="7"/>
  <c r="G1115" i="7"/>
  <c r="I1114" i="7"/>
  <c r="G1114" i="7"/>
  <c r="I1113" i="7"/>
  <c r="G1113" i="7"/>
  <c r="I1112" i="7"/>
  <c r="G1112" i="7"/>
  <c r="I1111" i="7"/>
  <c r="G1111" i="7"/>
  <c r="I1110" i="7"/>
  <c r="G1110" i="7"/>
  <c r="I1109" i="7"/>
  <c r="G1109" i="7"/>
  <c r="I1108" i="7"/>
  <c r="G1108" i="7"/>
  <c r="I1107" i="7"/>
  <c r="G1107" i="7"/>
  <c r="I1106" i="7"/>
  <c r="G1106" i="7"/>
  <c r="I1105" i="7"/>
  <c r="G1105" i="7"/>
  <c r="I1104" i="7"/>
  <c r="G1104" i="7"/>
  <c r="I1103" i="7"/>
  <c r="G1103" i="7"/>
  <c r="I1102" i="7"/>
  <c r="G1102" i="7"/>
  <c r="I1101" i="7"/>
  <c r="G1101" i="7"/>
  <c r="I1100" i="7"/>
  <c r="G1100" i="7"/>
  <c r="I1099" i="7"/>
  <c r="G1099" i="7"/>
  <c r="I1098" i="7"/>
  <c r="G1098" i="7"/>
  <c r="I1097" i="7"/>
  <c r="G1097" i="7"/>
  <c r="I1096" i="7"/>
  <c r="G1096" i="7"/>
  <c r="I1095" i="7"/>
  <c r="G1095" i="7"/>
  <c r="I1094" i="7"/>
  <c r="G1094" i="7"/>
  <c r="I1093" i="7"/>
  <c r="G1093" i="7"/>
  <c r="I1092" i="7"/>
  <c r="G1092" i="7"/>
  <c r="I1091" i="7"/>
  <c r="G1091" i="7"/>
  <c r="I1090" i="7"/>
  <c r="G1090" i="7"/>
  <c r="I1089" i="7"/>
  <c r="G1089" i="7"/>
  <c r="I1088" i="7"/>
  <c r="G1088" i="7"/>
  <c r="I1087" i="7"/>
  <c r="G1087" i="7"/>
  <c r="I1086" i="7"/>
  <c r="G1086" i="7"/>
  <c r="I1085" i="7"/>
  <c r="G1085" i="7"/>
  <c r="I1084" i="7"/>
  <c r="G1084" i="7"/>
  <c r="I1083" i="7"/>
  <c r="G1083" i="7"/>
  <c r="I1082" i="7"/>
  <c r="G1082" i="7"/>
  <c r="I1081" i="7"/>
  <c r="G1081" i="7"/>
  <c r="I1080" i="7"/>
  <c r="G1080" i="7"/>
  <c r="I1079" i="7"/>
  <c r="G1079" i="7"/>
  <c r="I1078" i="7"/>
  <c r="G1078" i="7"/>
  <c r="I1077" i="7"/>
  <c r="G1077" i="7"/>
  <c r="I1076" i="7"/>
  <c r="G1076" i="7"/>
  <c r="I1075" i="7"/>
  <c r="G1075" i="7"/>
  <c r="I1074" i="7"/>
  <c r="G1074" i="7"/>
  <c r="I1073" i="7"/>
  <c r="G1073" i="7"/>
  <c r="I1072" i="7"/>
  <c r="G1072" i="7"/>
  <c r="I1071" i="7"/>
  <c r="G1071" i="7"/>
  <c r="I1070" i="7"/>
  <c r="G1070" i="7"/>
  <c r="I1069" i="7"/>
  <c r="G1069" i="7"/>
  <c r="I1068" i="7"/>
  <c r="G1068" i="7"/>
  <c r="I1067" i="7"/>
  <c r="G1067" i="7"/>
  <c r="I1066" i="7"/>
  <c r="G1066" i="7"/>
  <c r="I1065" i="7"/>
  <c r="G1065" i="7"/>
  <c r="I1064" i="7"/>
  <c r="G1064" i="7"/>
  <c r="I1063" i="7"/>
  <c r="G1063" i="7"/>
  <c r="I1062" i="7"/>
  <c r="G1062" i="7"/>
  <c r="I1061" i="7"/>
  <c r="G1061" i="7"/>
  <c r="I1060" i="7"/>
  <c r="G1060" i="7"/>
  <c r="I1059" i="7"/>
  <c r="G1059" i="7"/>
  <c r="I1058" i="7"/>
  <c r="G1058" i="7"/>
  <c r="I1057" i="7"/>
  <c r="G1057" i="7"/>
  <c r="I1056" i="7"/>
  <c r="G1056" i="7"/>
  <c r="I1055" i="7"/>
  <c r="G1055" i="7"/>
  <c r="I1054" i="7"/>
  <c r="G1054" i="7"/>
  <c r="I1053" i="7"/>
  <c r="G1053" i="7"/>
  <c r="I1052" i="7"/>
  <c r="G1052" i="7"/>
  <c r="I1051" i="7"/>
  <c r="G1051" i="7"/>
  <c r="I1050" i="7"/>
  <c r="G1050" i="7"/>
  <c r="I1049" i="7"/>
  <c r="G1049" i="7"/>
  <c r="I1048" i="7"/>
  <c r="G1048" i="7"/>
  <c r="I1047" i="7"/>
  <c r="G1047" i="7"/>
  <c r="I1046" i="7"/>
  <c r="G1046" i="7"/>
  <c r="I1045" i="7"/>
  <c r="G1045" i="7"/>
  <c r="I1044" i="7"/>
  <c r="G1044" i="7"/>
  <c r="I1043" i="7"/>
  <c r="G1043" i="7"/>
  <c r="I1042" i="7"/>
  <c r="G1042" i="7"/>
  <c r="I1041" i="7"/>
  <c r="G1041" i="7"/>
  <c r="I1040" i="7"/>
  <c r="G1040" i="7"/>
  <c r="I1039" i="7"/>
  <c r="G1039" i="7"/>
  <c r="I1038" i="7"/>
  <c r="G1038" i="7"/>
  <c r="I1037" i="7"/>
  <c r="G1037" i="7"/>
  <c r="I1036" i="7"/>
  <c r="G1036" i="7"/>
  <c r="I1035" i="7"/>
  <c r="G1035" i="7"/>
  <c r="I1034" i="7"/>
  <c r="G1034" i="7"/>
  <c r="I1033" i="7"/>
  <c r="G1033" i="7"/>
  <c r="I1032" i="7"/>
  <c r="G1032" i="7"/>
  <c r="I1031" i="7"/>
  <c r="G1031" i="7"/>
  <c r="I1030" i="7"/>
  <c r="G1030" i="7"/>
  <c r="I1029" i="7"/>
  <c r="G1029" i="7"/>
  <c r="I1028" i="7"/>
  <c r="G1028" i="7"/>
  <c r="I1027" i="7"/>
  <c r="G1027" i="7"/>
  <c r="I1026" i="7"/>
  <c r="G1026" i="7"/>
  <c r="I1025" i="7"/>
  <c r="G1025" i="7"/>
  <c r="I1024" i="7"/>
  <c r="G1024" i="7"/>
  <c r="I1023" i="7"/>
  <c r="G1023" i="7"/>
  <c r="I1022" i="7"/>
  <c r="G1022" i="7"/>
  <c r="I1021" i="7"/>
  <c r="G1021" i="7"/>
  <c r="I1020" i="7"/>
  <c r="G1020" i="7"/>
  <c r="I1019" i="7"/>
  <c r="G1019" i="7"/>
  <c r="I1018" i="7"/>
  <c r="G1018" i="7"/>
  <c r="I1017" i="7"/>
  <c r="G1017" i="7"/>
  <c r="I1016" i="7"/>
  <c r="G1016" i="7"/>
  <c r="I1015" i="7"/>
  <c r="G1015" i="7"/>
  <c r="I1014" i="7"/>
  <c r="G1014" i="7"/>
  <c r="I1013" i="7"/>
  <c r="G1013" i="7"/>
  <c r="I1012" i="7"/>
  <c r="G1012" i="7"/>
  <c r="I1011" i="7"/>
  <c r="G1011" i="7"/>
  <c r="I1010" i="7"/>
  <c r="G1010" i="7"/>
  <c r="I1009" i="7"/>
  <c r="G1009" i="7"/>
  <c r="I1008" i="7"/>
  <c r="G1008" i="7"/>
  <c r="I1007" i="7"/>
  <c r="G1007" i="7"/>
  <c r="I1006" i="7"/>
  <c r="G1006" i="7"/>
  <c r="I1005" i="7"/>
  <c r="G1005" i="7"/>
  <c r="I1004" i="7"/>
  <c r="G1004" i="7"/>
  <c r="I1003" i="7"/>
  <c r="G1003" i="7"/>
  <c r="I1002" i="7"/>
  <c r="G1002" i="7"/>
  <c r="I1001" i="7"/>
  <c r="G1001" i="7"/>
  <c r="I1000" i="7"/>
  <c r="G1000" i="7"/>
  <c r="I999" i="7"/>
  <c r="G999" i="7"/>
  <c r="I998" i="7"/>
  <c r="G998" i="7"/>
  <c r="I997" i="7"/>
  <c r="G997" i="7"/>
  <c r="I996" i="7"/>
  <c r="G996" i="7"/>
  <c r="I995" i="7"/>
  <c r="G995" i="7"/>
  <c r="I994" i="7"/>
  <c r="G994" i="7"/>
  <c r="I993" i="7"/>
  <c r="G993" i="7"/>
  <c r="I992" i="7"/>
  <c r="G992" i="7"/>
  <c r="I991" i="7"/>
  <c r="G991" i="7"/>
  <c r="I990" i="7"/>
  <c r="G990" i="7"/>
  <c r="I989" i="7"/>
  <c r="G989" i="7"/>
  <c r="I988" i="7"/>
  <c r="G988" i="7"/>
  <c r="I987" i="7"/>
  <c r="G987" i="7"/>
  <c r="I986" i="7"/>
  <c r="G986" i="7"/>
  <c r="I985" i="7"/>
  <c r="G985" i="7"/>
  <c r="I984" i="7"/>
  <c r="G984" i="7"/>
  <c r="I983" i="7"/>
  <c r="G983" i="7"/>
  <c r="I982" i="7"/>
  <c r="G982" i="7"/>
  <c r="I981" i="7"/>
  <c r="G981" i="7"/>
  <c r="I980" i="7"/>
  <c r="G980" i="7"/>
  <c r="I979" i="7"/>
  <c r="G979" i="7"/>
  <c r="I978" i="7"/>
  <c r="G978" i="7"/>
  <c r="I977" i="7"/>
  <c r="G977" i="7"/>
  <c r="I976" i="7"/>
  <c r="G976" i="7"/>
  <c r="I975" i="7"/>
  <c r="G975" i="7"/>
  <c r="I974" i="7"/>
  <c r="G974" i="7"/>
  <c r="I973" i="7"/>
  <c r="G973" i="7"/>
  <c r="I972" i="7"/>
  <c r="G972" i="7"/>
  <c r="I971" i="7"/>
  <c r="G971" i="7"/>
  <c r="I970" i="7"/>
  <c r="G970" i="7"/>
  <c r="I969" i="7"/>
  <c r="G969" i="7"/>
  <c r="I968" i="7"/>
  <c r="G968" i="7"/>
  <c r="I967" i="7"/>
  <c r="G967" i="7"/>
  <c r="I966" i="7"/>
  <c r="G966" i="7"/>
  <c r="I965" i="7"/>
  <c r="G965" i="7"/>
  <c r="I964" i="7"/>
  <c r="G964" i="7"/>
  <c r="I963" i="7"/>
  <c r="G963" i="7"/>
  <c r="I962" i="7"/>
  <c r="G962" i="7"/>
  <c r="I961" i="7"/>
  <c r="G961" i="7"/>
  <c r="I960" i="7"/>
  <c r="G960" i="7"/>
  <c r="I959" i="7"/>
  <c r="G959" i="7"/>
  <c r="I958" i="7"/>
  <c r="G958" i="7"/>
  <c r="I957" i="7"/>
  <c r="G957" i="7"/>
  <c r="I956" i="7"/>
  <c r="G956" i="7"/>
  <c r="I955" i="7"/>
  <c r="G955" i="7"/>
  <c r="I954" i="7"/>
  <c r="G954" i="7"/>
  <c r="I953" i="7"/>
  <c r="G953" i="7"/>
  <c r="I952" i="7"/>
  <c r="G952" i="7"/>
  <c r="I951" i="7"/>
  <c r="G951" i="7"/>
  <c r="I950" i="7"/>
  <c r="G950" i="7"/>
  <c r="I949" i="7"/>
  <c r="G949" i="7"/>
  <c r="I948" i="7"/>
  <c r="G948" i="7"/>
  <c r="I947" i="7"/>
  <c r="G947" i="7"/>
  <c r="I946" i="7"/>
  <c r="G946" i="7"/>
  <c r="I945" i="7"/>
  <c r="G945" i="7"/>
  <c r="I944" i="7"/>
  <c r="G944" i="7"/>
  <c r="I943" i="7"/>
  <c r="G943" i="7"/>
  <c r="I942" i="7"/>
  <c r="G942" i="7"/>
  <c r="I941" i="7"/>
  <c r="G941" i="7"/>
  <c r="I940" i="7"/>
  <c r="G940" i="7"/>
  <c r="I939" i="7"/>
  <c r="G939" i="7"/>
  <c r="I938" i="7"/>
  <c r="G938" i="7"/>
  <c r="I937" i="7"/>
  <c r="G937" i="7"/>
  <c r="I936" i="7"/>
  <c r="G936" i="7"/>
  <c r="I935" i="7"/>
  <c r="G935" i="7"/>
  <c r="I934" i="7"/>
  <c r="G934" i="7"/>
  <c r="I933" i="7"/>
  <c r="G933" i="7"/>
  <c r="I932" i="7"/>
  <c r="G932" i="7"/>
  <c r="I931" i="7"/>
  <c r="G931" i="7"/>
  <c r="I930" i="7"/>
  <c r="G930" i="7"/>
  <c r="I929" i="7"/>
  <c r="G929" i="7"/>
  <c r="I928" i="7"/>
  <c r="G928" i="7"/>
  <c r="I927" i="7"/>
  <c r="G927" i="7"/>
  <c r="I926" i="7"/>
  <c r="G926" i="7"/>
  <c r="I925" i="7"/>
  <c r="G925" i="7"/>
  <c r="I924" i="7"/>
  <c r="G924" i="7"/>
  <c r="I923" i="7"/>
  <c r="G923" i="7"/>
  <c r="I922" i="7"/>
  <c r="G922" i="7"/>
  <c r="I921" i="7"/>
  <c r="G921" i="7"/>
  <c r="I920" i="7"/>
  <c r="G920" i="7"/>
  <c r="I919" i="7"/>
  <c r="G919" i="7"/>
  <c r="I918" i="7"/>
  <c r="G918" i="7"/>
  <c r="I917" i="7"/>
  <c r="G917" i="7"/>
  <c r="I916" i="7"/>
  <c r="G916" i="7"/>
  <c r="I915" i="7"/>
  <c r="G915" i="7"/>
  <c r="I914" i="7"/>
  <c r="G914" i="7"/>
  <c r="I913" i="7"/>
  <c r="G913" i="7"/>
  <c r="I912" i="7"/>
  <c r="G912" i="7"/>
  <c r="I911" i="7"/>
  <c r="G911" i="7"/>
  <c r="I910" i="7"/>
  <c r="G910" i="7"/>
  <c r="I909" i="7"/>
  <c r="G909" i="7"/>
  <c r="I908" i="7"/>
  <c r="G908" i="7"/>
  <c r="I907" i="7"/>
  <c r="G907" i="7"/>
  <c r="I906" i="7"/>
  <c r="G906" i="7"/>
  <c r="I905" i="7"/>
  <c r="G905" i="7"/>
  <c r="I904" i="7"/>
  <c r="G904" i="7"/>
  <c r="I903" i="7"/>
  <c r="G903" i="7"/>
  <c r="I902" i="7"/>
  <c r="G902" i="7"/>
  <c r="I901" i="7"/>
  <c r="G901" i="7"/>
  <c r="I900" i="7"/>
  <c r="G900" i="7"/>
  <c r="I899" i="7"/>
  <c r="G899" i="7"/>
  <c r="I898" i="7"/>
  <c r="G898" i="7"/>
  <c r="I897" i="7"/>
  <c r="G897" i="7"/>
  <c r="I896" i="7"/>
  <c r="G896" i="7"/>
  <c r="I895" i="7"/>
  <c r="G895" i="7"/>
  <c r="I894" i="7"/>
  <c r="G894" i="7"/>
  <c r="I893" i="7"/>
  <c r="G893" i="7"/>
  <c r="I892" i="7"/>
  <c r="G892" i="7"/>
  <c r="I891" i="7"/>
  <c r="G891" i="7"/>
  <c r="I890" i="7"/>
  <c r="G890" i="7"/>
  <c r="I889" i="7"/>
  <c r="G889" i="7"/>
  <c r="I888" i="7"/>
  <c r="G888" i="7"/>
  <c r="I887" i="7"/>
  <c r="G887" i="7"/>
  <c r="I886" i="7"/>
  <c r="G886" i="7"/>
  <c r="I885" i="7"/>
  <c r="G885" i="7"/>
  <c r="I884" i="7"/>
  <c r="G884" i="7"/>
  <c r="I883" i="7"/>
  <c r="G883" i="7"/>
  <c r="I882" i="7"/>
  <c r="G882" i="7"/>
  <c r="I881" i="7"/>
  <c r="G881" i="7"/>
  <c r="I880" i="7"/>
  <c r="G880" i="7"/>
  <c r="I879" i="7"/>
  <c r="G879" i="7"/>
  <c r="I878" i="7"/>
  <c r="G878" i="7"/>
  <c r="I877" i="7"/>
  <c r="G877" i="7"/>
  <c r="I876" i="7"/>
  <c r="G876" i="7"/>
  <c r="I875" i="7"/>
  <c r="G875" i="7"/>
  <c r="I874" i="7"/>
  <c r="G874" i="7"/>
  <c r="I873" i="7"/>
  <c r="G873" i="7"/>
  <c r="I872" i="7"/>
  <c r="G872" i="7"/>
  <c r="I871" i="7"/>
  <c r="G871" i="7"/>
  <c r="I870" i="7"/>
  <c r="G870" i="7"/>
  <c r="I869" i="7"/>
  <c r="G869" i="7"/>
  <c r="I868" i="7"/>
  <c r="G868" i="7"/>
  <c r="I867" i="7"/>
  <c r="G867" i="7"/>
  <c r="I866" i="7"/>
  <c r="G866" i="7"/>
  <c r="I865" i="7"/>
  <c r="G865" i="7"/>
  <c r="I864" i="7"/>
  <c r="G864" i="7"/>
  <c r="I863" i="7"/>
  <c r="G863" i="7"/>
  <c r="I862" i="7"/>
  <c r="G862" i="7"/>
  <c r="I861" i="7"/>
  <c r="G861" i="7"/>
  <c r="I860" i="7"/>
  <c r="G860" i="7"/>
  <c r="I859" i="7"/>
  <c r="G859" i="7"/>
  <c r="I858" i="7"/>
  <c r="G858" i="7"/>
  <c r="I857" i="7"/>
  <c r="G857" i="7"/>
  <c r="I856" i="7"/>
  <c r="G856" i="7"/>
  <c r="I855" i="7"/>
  <c r="G855" i="7"/>
  <c r="I854" i="7"/>
  <c r="G854" i="7"/>
  <c r="I853" i="7"/>
  <c r="G853" i="7"/>
  <c r="I852" i="7"/>
  <c r="G852" i="7"/>
  <c r="I851" i="7"/>
  <c r="G851" i="7"/>
  <c r="I850" i="7"/>
  <c r="G850" i="7"/>
  <c r="I849" i="7"/>
  <c r="G849" i="7"/>
  <c r="I848" i="7"/>
  <c r="G848" i="7"/>
  <c r="I847" i="7"/>
  <c r="G847" i="7"/>
  <c r="I846" i="7"/>
  <c r="G846" i="7"/>
  <c r="I845" i="7"/>
  <c r="G845" i="7"/>
  <c r="I844" i="7"/>
  <c r="G844" i="7"/>
  <c r="I843" i="7"/>
  <c r="G843" i="7"/>
  <c r="I842" i="7"/>
  <c r="G842" i="7"/>
  <c r="I841" i="7"/>
  <c r="G841" i="7"/>
  <c r="I840" i="7"/>
  <c r="G840" i="7"/>
  <c r="I839" i="7"/>
  <c r="G839" i="7"/>
  <c r="I838" i="7"/>
  <c r="G838" i="7"/>
  <c r="I837" i="7"/>
  <c r="G837" i="7"/>
  <c r="I836" i="7"/>
  <c r="G836" i="7"/>
  <c r="I835" i="7"/>
  <c r="G835" i="7"/>
  <c r="I834" i="7"/>
  <c r="G834" i="7"/>
  <c r="I833" i="7"/>
  <c r="G833" i="7"/>
  <c r="I832" i="7"/>
  <c r="G832" i="7"/>
  <c r="I831" i="7"/>
  <c r="G831" i="7"/>
  <c r="I830" i="7"/>
  <c r="G830" i="7"/>
  <c r="I829" i="7"/>
  <c r="G829" i="7"/>
  <c r="I828" i="7"/>
  <c r="G828" i="7"/>
  <c r="I827" i="7"/>
  <c r="G827" i="7"/>
  <c r="I826" i="7"/>
  <c r="G826" i="7"/>
  <c r="I825" i="7"/>
  <c r="G825" i="7"/>
  <c r="I824" i="7"/>
  <c r="G824" i="7"/>
  <c r="I823" i="7"/>
  <c r="G823" i="7"/>
  <c r="I822" i="7"/>
  <c r="G822" i="7"/>
  <c r="I821" i="7"/>
  <c r="G821" i="7"/>
  <c r="I820" i="7"/>
  <c r="G820" i="7"/>
  <c r="I819" i="7"/>
  <c r="G819" i="7"/>
  <c r="I818" i="7"/>
  <c r="G818" i="7"/>
  <c r="I817" i="7"/>
  <c r="G817" i="7"/>
  <c r="I816" i="7"/>
  <c r="G816" i="7"/>
  <c r="I815" i="7"/>
  <c r="G815" i="7"/>
  <c r="I814" i="7"/>
  <c r="G814" i="7"/>
  <c r="I813" i="7"/>
  <c r="G813" i="7"/>
  <c r="I812" i="7"/>
  <c r="G812" i="7"/>
  <c r="I811" i="7"/>
  <c r="G811" i="7"/>
  <c r="I810" i="7"/>
  <c r="G810" i="7"/>
  <c r="I809" i="7"/>
  <c r="G809" i="7"/>
  <c r="I808" i="7"/>
  <c r="G808" i="7"/>
  <c r="I807" i="7"/>
  <c r="G807" i="7"/>
  <c r="I806" i="7"/>
  <c r="G806" i="7"/>
  <c r="I805" i="7"/>
  <c r="G805" i="7"/>
  <c r="I804" i="7"/>
  <c r="G804" i="7"/>
  <c r="I803" i="7"/>
  <c r="G803" i="7"/>
  <c r="I802" i="7"/>
  <c r="G802" i="7"/>
  <c r="I801" i="7"/>
  <c r="G801" i="7"/>
  <c r="I800" i="7"/>
  <c r="G800" i="7"/>
  <c r="I799" i="7"/>
  <c r="G799" i="7"/>
  <c r="I798" i="7"/>
  <c r="G798" i="7"/>
  <c r="I797" i="7"/>
  <c r="G797" i="7"/>
  <c r="I796" i="7"/>
  <c r="G796" i="7"/>
  <c r="I795" i="7"/>
  <c r="G795" i="7"/>
  <c r="I794" i="7"/>
  <c r="G794" i="7"/>
  <c r="I793" i="7"/>
  <c r="G793" i="7"/>
  <c r="I792" i="7"/>
  <c r="G792" i="7"/>
  <c r="I791" i="7"/>
  <c r="G791" i="7"/>
  <c r="I790" i="7"/>
  <c r="G790" i="7"/>
  <c r="I789" i="7"/>
  <c r="G789" i="7"/>
  <c r="I788" i="7"/>
  <c r="G788" i="7"/>
  <c r="I787" i="7"/>
  <c r="G787" i="7"/>
  <c r="I786" i="7"/>
  <c r="G786" i="7"/>
  <c r="I785" i="7"/>
  <c r="G785" i="7"/>
  <c r="I784" i="7"/>
  <c r="G784" i="7"/>
  <c r="I783" i="7"/>
  <c r="G783" i="7"/>
  <c r="I782" i="7"/>
  <c r="G782" i="7"/>
  <c r="I781" i="7"/>
  <c r="G781" i="7"/>
  <c r="I780" i="7"/>
  <c r="G780" i="7"/>
  <c r="I779" i="7"/>
  <c r="G779" i="7"/>
  <c r="I778" i="7"/>
  <c r="G778" i="7"/>
  <c r="I777" i="7"/>
  <c r="G777" i="7"/>
  <c r="I776" i="7"/>
  <c r="G776" i="7"/>
  <c r="I775" i="7"/>
  <c r="G775" i="7"/>
  <c r="I774" i="7"/>
  <c r="G774" i="7"/>
  <c r="I773" i="7"/>
  <c r="G773" i="7"/>
  <c r="I772" i="7"/>
  <c r="G772" i="7"/>
  <c r="I771" i="7"/>
  <c r="G771" i="7"/>
  <c r="I770" i="7"/>
  <c r="G770" i="7"/>
  <c r="I769" i="7"/>
  <c r="G769" i="7"/>
  <c r="I768" i="7"/>
  <c r="G768" i="7"/>
  <c r="I767" i="7"/>
  <c r="G767" i="7"/>
  <c r="I766" i="7"/>
  <c r="G766" i="7"/>
  <c r="I765" i="7"/>
  <c r="G765" i="7"/>
  <c r="I764" i="7"/>
  <c r="G764" i="7"/>
  <c r="I763" i="7"/>
  <c r="G763" i="7"/>
  <c r="I762" i="7"/>
  <c r="G762" i="7"/>
  <c r="I761" i="7"/>
  <c r="G761" i="7"/>
  <c r="I760" i="7"/>
  <c r="G760" i="7"/>
  <c r="I759" i="7"/>
  <c r="G759" i="7"/>
  <c r="I758" i="7"/>
  <c r="G758" i="7"/>
  <c r="I757" i="7"/>
  <c r="G757" i="7"/>
  <c r="I756" i="7"/>
  <c r="G756" i="7"/>
  <c r="I755" i="7"/>
  <c r="G755" i="7"/>
  <c r="I754" i="7"/>
  <c r="G754" i="7"/>
  <c r="I753" i="7"/>
  <c r="G753" i="7"/>
  <c r="I752" i="7"/>
  <c r="G752" i="7"/>
  <c r="I751" i="7"/>
  <c r="G751" i="7"/>
  <c r="I750" i="7"/>
  <c r="G750" i="7"/>
  <c r="I749" i="7"/>
  <c r="G749" i="7"/>
  <c r="I748" i="7"/>
  <c r="G748" i="7"/>
  <c r="I747" i="7"/>
  <c r="G747" i="7"/>
  <c r="I746" i="7"/>
  <c r="G746" i="7"/>
  <c r="I745" i="7"/>
  <c r="G745" i="7"/>
  <c r="I744" i="7"/>
  <c r="G744" i="7"/>
  <c r="I743" i="7"/>
  <c r="G743" i="7"/>
  <c r="I742" i="7"/>
  <c r="G742" i="7"/>
  <c r="I741" i="7"/>
  <c r="G741" i="7"/>
  <c r="I740" i="7"/>
  <c r="G740" i="7"/>
  <c r="I739" i="7"/>
  <c r="G739" i="7"/>
  <c r="I738" i="7"/>
  <c r="G738" i="7"/>
  <c r="I737" i="7"/>
  <c r="G737" i="7"/>
  <c r="I736" i="7"/>
  <c r="G736" i="7"/>
  <c r="I735" i="7"/>
  <c r="G735" i="7"/>
  <c r="I734" i="7"/>
  <c r="G734" i="7"/>
  <c r="I733" i="7"/>
  <c r="G733" i="7"/>
  <c r="I732" i="7"/>
  <c r="G732" i="7"/>
  <c r="I731" i="7"/>
  <c r="G731" i="7"/>
  <c r="I730" i="7"/>
  <c r="G730" i="7"/>
  <c r="I729" i="7"/>
  <c r="G729" i="7"/>
  <c r="I728" i="7"/>
  <c r="G728" i="7"/>
  <c r="I727" i="7"/>
  <c r="G727" i="7"/>
  <c r="I726" i="7"/>
  <c r="G726" i="7"/>
  <c r="I725" i="7"/>
  <c r="G725" i="7"/>
  <c r="I724" i="7"/>
  <c r="G724" i="7"/>
  <c r="I723" i="7"/>
  <c r="G723" i="7"/>
  <c r="I722" i="7"/>
  <c r="G722" i="7"/>
  <c r="I721" i="7"/>
  <c r="G721" i="7"/>
  <c r="I720" i="7"/>
  <c r="G720" i="7"/>
  <c r="I719" i="7"/>
  <c r="G719" i="7"/>
  <c r="I718" i="7"/>
  <c r="G718" i="7"/>
  <c r="I717" i="7"/>
  <c r="G717" i="7"/>
  <c r="I716" i="7"/>
  <c r="G716" i="7"/>
  <c r="I715" i="7"/>
  <c r="G715" i="7"/>
  <c r="I714" i="7"/>
  <c r="G714" i="7"/>
  <c r="I713" i="7"/>
  <c r="G713" i="7"/>
  <c r="I712" i="7"/>
  <c r="G712" i="7"/>
  <c r="I711" i="7"/>
  <c r="G711" i="7"/>
  <c r="I710" i="7"/>
  <c r="G710" i="7"/>
  <c r="I709" i="7"/>
  <c r="G709" i="7"/>
  <c r="I708" i="7"/>
  <c r="G708" i="7"/>
  <c r="I707" i="7"/>
  <c r="G707" i="7"/>
  <c r="I706" i="7"/>
  <c r="G706" i="7"/>
  <c r="I705" i="7"/>
  <c r="G705" i="7"/>
  <c r="I704" i="7"/>
  <c r="G704" i="7"/>
  <c r="I703" i="7"/>
  <c r="G703" i="7"/>
  <c r="I702" i="7"/>
  <c r="G702" i="7"/>
  <c r="I701" i="7"/>
  <c r="G701" i="7"/>
  <c r="I700" i="7"/>
  <c r="G700" i="7"/>
  <c r="I699" i="7"/>
  <c r="G699" i="7"/>
  <c r="I698" i="7"/>
  <c r="G698" i="7"/>
  <c r="I697" i="7"/>
  <c r="G697" i="7"/>
  <c r="I696" i="7"/>
  <c r="G696" i="7"/>
  <c r="I695" i="7"/>
  <c r="G695" i="7"/>
  <c r="I694" i="7"/>
  <c r="G694" i="7"/>
  <c r="I693" i="7"/>
  <c r="G693" i="7"/>
  <c r="I692" i="7"/>
  <c r="G692" i="7"/>
  <c r="I691" i="7"/>
  <c r="G691" i="7"/>
  <c r="I690" i="7"/>
  <c r="G690" i="7"/>
  <c r="I689" i="7"/>
  <c r="G689" i="7"/>
  <c r="I688" i="7"/>
  <c r="G688" i="7"/>
  <c r="I687" i="7"/>
  <c r="G687" i="7"/>
  <c r="I686" i="7"/>
  <c r="G686" i="7"/>
  <c r="I685" i="7"/>
  <c r="G685" i="7"/>
  <c r="I684" i="7"/>
  <c r="G684" i="7"/>
  <c r="I683" i="7"/>
  <c r="G683" i="7"/>
  <c r="I682" i="7"/>
  <c r="G682" i="7"/>
  <c r="I681" i="7"/>
  <c r="G681" i="7"/>
  <c r="I680" i="7"/>
  <c r="G680" i="7"/>
  <c r="I679" i="7"/>
  <c r="G679" i="7"/>
  <c r="I678" i="7"/>
  <c r="G678" i="7"/>
  <c r="I677" i="7"/>
  <c r="G677" i="7"/>
  <c r="I676" i="7"/>
  <c r="G676" i="7"/>
  <c r="I675" i="7"/>
  <c r="G675" i="7"/>
  <c r="I674" i="7"/>
  <c r="G674" i="7"/>
  <c r="I673" i="7"/>
  <c r="G673" i="7"/>
  <c r="I672" i="7"/>
  <c r="G672" i="7"/>
  <c r="I671" i="7"/>
  <c r="G671" i="7"/>
  <c r="I670" i="7"/>
  <c r="G670" i="7"/>
  <c r="I669" i="7"/>
  <c r="G669" i="7"/>
  <c r="I668" i="7"/>
  <c r="G668" i="7"/>
  <c r="I667" i="7"/>
  <c r="G667" i="7"/>
  <c r="I666" i="7"/>
  <c r="G666" i="7"/>
  <c r="I665" i="7"/>
  <c r="G665" i="7"/>
  <c r="I664" i="7"/>
  <c r="G664" i="7"/>
  <c r="I663" i="7"/>
  <c r="G663" i="7"/>
  <c r="I662" i="7"/>
  <c r="G662" i="7"/>
  <c r="I661" i="7"/>
  <c r="G661" i="7"/>
  <c r="I660" i="7"/>
  <c r="G660" i="7"/>
  <c r="I659" i="7"/>
  <c r="G659" i="7"/>
  <c r="I658" i="7"/>
  <c r="G658" i="7"/>
  <c r="I657" i="7"/>
  <c r="G657" i="7"/>
  <c r="I656" i="7"/>
  <c r="G656" i="7"/>
  <c r="I655" i="7"/>
  <c r="G655" i="7"/>
  <c r="I654" i="7"/>
  <c r="G654" i="7"/>
  <c r="I653" i="7"/>
  <c r="G653" i="7"/>
  <c r="I652" i="7"/>
  <c r="G652" i="7"/>
  <c r="I651" i="7"/>
  <c r="G651" i="7"/>
  <c r="I650" i="7"/>
  <c r="G650" i="7"/>
  <c r="I649" i="7"/>
  <c r="G649" i="7"/>
  <c r="I648" i="7"/>
  <c r="G648" i="7"/>
  <c r="I647" i="7"/>
  <c r="G647" i="7"/>
  <c r="I646" i="7"/>
  <c r="G646" i="7"/>
  <c r="I645" i="7"/>
  <c r="G645" i="7"/>
  <c r="I644" i="7"/>
  <c r="G644" i="7"/>
  <c r="I643" i="7"/>
  <c r="G643" i="7"/>
  <c r="I642" i="7"/>
  <c r="G642" i="7"/>
  <c r="I641" i="7"/>
  <c r="G641" i="7"/>
  <c r="I640" i="7"/>
  <c r="G640" i="7"/>
  <c r="I639" i="7"/>
  <c r="G639" i="7"/>
  <c r="I638" i="7"/>
  <c r="G638" i="7"/>
  <c r="I637" i="7"/>
  <c r="G637" i="7"/>
  <c r="I636" i="7"/>
  <c r="G636" i="7"/>
  <c r="I635" i="7"/>
  <c r="G635" i="7"/>
  <c r="I634" i="7"/>
  <c r="G634" i="7"/>
  <c r="I633" i="7"/>
  <c r="G633" i="7"/>
  <c r="I632" i="7"/>
  <c r="G632" i="7"/>
  <c r="I631" i="7"/>
  <c r="G631" i="7"/>
  <c r="I630" i="7"/>
  <c r="G630" i="7"/>
  <c r="I629" i="7"/>
  <c r="G629" i="7"/>
  <c r="I628" i="7"/>
  <c r="G628" i="7"/>
  <c r="I627" i="7"/>
  <c r="G627" i="7"/>
  <c r="I626" i="7"/>
  <c r="G626" i="7"/>
  <c r="I625" i="7"/>
  <c r="G625" i="7"/>
  <c r="I624" i="7"/>
  <c r="G624" i="7"/>
  <c r="I623" i="7"/>
  <c r="G623" i="7"/>
  <c r="I622" i="7"/>
  <c r="G622" i="7"/>
  <c r="I621" i="7"/>
  <c r="G621" i="7"/>
  <c r="I620" i="7"/>
  <c r="G620" i="7"/>
  <c r="I619" i="7"/>
  <c r="G619" i="7"/>
  <c r="I618" i="7"/>
  <c r="G618" i="7"/>
  <c r="I617" i="7"/>
  <c r="G617" i="7"/>
  <c r="I616" i="7"/>
  <c r="G616" i="7"/>
  <c r="I615" i="7"/>
  <c r="G615" i="7"/>
  <c r="I614" i="7"/>
  <c r="G614" i="7"/>
  <c r="I613" i="7"/>
  <c r="G613" i="7"/>
  <c r="I612" i="7"/>
  <c r="G612" i="7"/>
  <c r="I611" i="7"/>
  <c r="G611" i="7"/>
  <c r="I610" i="7"/>
  <c r="G610" i="7"/>
  <c r="I609" i="7"/>
  <c r="G609" i="7"/>
  <c r="I608" i="7"/>
  <c r="G608" i="7"/>
  <c r="I607" i="7"/>
  <c r="G607" i="7"/>
  <c r="I606" i="7"/>
  <c r="G606" i="7"/>
  <c r="I605" i="7"/>
  <c r="G605" i="7"/>
  <c r="I604" i="7"/>
  <c r="G604" i="7"/>
  <c r="I603" i="7"/>
  <c r="G603" i="7"/>
  <c r="I602" i="7"/>
  <c r="G602" i="7"/>
  <c r="I601" i="7"/>
  <c r="G601" i="7"/>
  <c r="I600" i="7"/>
  <c r="G600" i="7"/>
  <c r="I599" i="7"/>
  <c r="G599" i="7"/>
  <c r="I598" i="7"/>
  <c r="G598" i="7"/>
  <c r="I597" i="7"/>
  <c r="G597" i="7"/>
  <c r="I596" i="7"/>
  <c r="G596" i="7"/>
  <c r="I595" i="7"/>
  <c r="G595" i="7"/>
  <c r="I594" i="7"/>
  <c r="G594" i="7"/>
  <c r="I593" i="7"/>
  <c r="G593" i="7"/>
  <c r="I592" i="7"/>
  <c r="G592" i="7"/>
  <c r="I591" i="7"/>
  <c r="G591" i="7"/>
  <c r="I590" i="7"/>
  <c r="G590" i="7"/>
  <c r="I589" i="7"/>
  <c r="G589" i="7"/>
  <c r="I588" i="7"/>
  <c r="G588" i="7"/>
  <c r="I587" i="7"/>
  <c r="G587" i="7"/>
  <c r="I586" i="7"/>
  <c r="G586" i="7"/>
  <c r="I585" i="7"/>
  <c r="G585" i="7"/>
  <c r="I584" i="7"/>
  <c r="G584" i="7"/>
  <c r="I583" i="7"/>
  <c r="G583" i="7"/>
  <c r="I582" i="7"/>
  <c r="G582" i="7"/>
  <c r="I581" i="7"/>
  <c r="G581" i="7"/>
  <c r="I580" i="7"/>
  <c r="G580" i="7"/>
  <c r="I579" i="7"/>
  <c r="G579" i="7"/>
  <c r="I578" i="7"/>
  <c r="G578" i="7"/>
  <c r="I577" i="7"/>
  <c r="G577" i="7"/>
  <c r="I576" i="7"/>
  <c r="G576" i="7"/>
  <c r="I575" i="7"/>
  <c r="G575" i="7"/>
  <c r="I574" i="7"/>
  <c r="G574" i="7"/>
  <c r="I573" i="7"/>
  <c r="G573" i="7"/>
  <c r="I572" i="7"/>
  <c r="G572" i="7"/>
  <c r="I571" i="7"/>
  <c r="G571" i="7"/>
  <c r="I570" i="7"/>
  <c r="G570" i="7"/>
  <c r="I569" i="7"/>
  <c r="G569" i="7"/>
  <c r="I568" i="7"/>
  <c r="G568" i="7"/>
  <c r="I567" i="7"/>
  <c r="G567" i="7"/>
  <c r="I566" i="7"/>
  <c r="G566" i="7"/>
  <c r="I565" i="7"/>
  <c r="G565" i="7"/>
  <c r="I564" i="7"/>
  <c r="G564" i="7"/>
  <c r="I563" i="7"/>
  <c r="G563" i="7"/>
  <c r="I562" i="7"/>
  <c r="G562" i="7"/>
  <c r="I561" i="7"/>
  <c r="G561" i="7"/>
  <c r="I560" i="7"/>
  <c r="G560" i="7"/>
  <c r="I559" i="7"/>
  <c r="G559" i="7"/>
  <c r="I558" i="7"/>
  <c r="G558" i="7"/>
  <c r="I557" i="7"/>
  <c r="G557" i="7"/>
  <c r="I556" i="7"/>
  <c r="G556" i="7"/>
  <c r="I555" i="7"/>
  <c r="G555" i="7"/>
  <c r="I554" i="7"/>
  <c r="G554" i="7"/>
  <c r="I553" i="7"/>
  <c r="G553" i="7"/>
  <c r="I552" i="7"/>
  <c r="G552" i="7"/>
  <c r="I551" i="7"/>
  <c r="G551" i="7"/>
  <c r="I550" i="7"/>
  <c r="G550" i="7"/>
  <c r="I549" i="7"/>
  <c r="G549" i="7"/>
  <c r="I548" i="7"/>
  <c r="G548" i="7"/>
  <c r="I547" i="7"/>
  <c r="G547" i="7"/>
  <c r="I546" i="7"/>
  <c r="G546" i="7"/>
  <c r="I545" i="7"/>
  <c r="G545" i="7"/>
  <c r="I544" i="7"/>
  <c r="G544" i="7"/>
  <c r="I543" i="7"/>
  <c r="G543" i="7"/>
  <c r="I542" i="7"/>
  <c r="G542" i="7"/>
  <c r="I541" i="7"/>
  <c r="G541" i="7"/>
  <c r="I540" i="7"/>
  <c r="G540" i="7"/>
  <c r="I539" i="7"/>
  <c r="G539" i="7"/>
  <c r="I538" i="7"/>
  <c r="G538" i="7"/>
  <c r="I537" i="7"/>
  <c r="G537" i="7"/>
  <c r="I536" i="7"/>
  <c r="G536" i="7"/>
  <c r="I535" i="7"/>
  <c r="G535" i="7"/>
  <c r="I534" i="7"/>
  <c r="G534" i="7"/>
  <c r="I533" i="7"/>
  <c r="G533" i="7"/>
  <c r="I532" i="7"/>
  <c r="G532" i="7"/>
  <c r="I531" i="7"/>
  <c r="G531" i="7"/>
  <c r="I530" i="7"/>
  <c r="G530" i="7"/>
  <c r="I529" i="7"/>
  <c r="G529" i="7"/>
  <c r="I528" i="7"/>
  <c r="G528" i="7"/>
  <c r="I527" i="7"/>
  <c r="G527" i="7"/>
  <c r="I526" i="7"/>
  <c r="G526" i="7"/>
  <c r="I525" i="7"/>
  <c r="G525" i="7"/>
  <c r="I524" i="7"/>
  <c r="G524" i="7"/>
  <c r="I523" i="7"/>
  <c r="G523" i="7"/>
  <c r="I522" i="7"/>
  <c r="G522" i="7"/>
  <c r="I521" i="7"/>
  <c r="G521" i="7"/>
  <c r="I520" i="7"/>
  <c r="G520" i="7"/>
  <c r="I519" i="7"/>
  <c r="G519" i="7"/>
  <c r="I518" i="7"/>
  <c r="G518" i="7"/>
  <c r="I517" i="7"/>
  <c r="G517" i="7"/>
  <c r="I516" i="7"/>
  <c r="G516" i="7"/>
  <c r="I515" i="7"/>
  <c r="G515" i="7"/>
  <c r="I514" i="7"/>
  <c r="G514" i="7"/>
  <c r="I513" i="7"/>
  <c r="G513" i="7"/>
  <c r="I512" i="7"/>
  <c r="G512" i="7"/>
  <c r="I511" i="7"/>
  <c r="G511" i="7"/>
  <c r="I510" i="7"/>
  <c r="G510" i="7"/>
  <c r="I509" i="7"/>
  <c r="G509" i="7"/>
  <c r="I508" i="7"/>
  <c r="G508" i="7"/>
  <c r="I507" i="7"/>
  <c r="G507" i="7"/>
  <c r="I506" i="7"/>
  <c r="G506" i="7"/>
  <c r="I505" i="7"/>
  <c r="G505" i="7"/>
  <c r="I504" i="7"/>
  <c r="G504" i="7"/>
  <c r="I503" i="7"/>
  <c r="G503" i="7"/>
  <c r="I502" i="7"/>
  <c r="G502" i="7"/>
  <c r="I501" i="7"/>
  <c r="G501" i="7"/>
  <c r="I500" i="7"/>
  <c r="G500" i="7"/>
  <c r="I499" i="7"/>
  <c r="G499" i="7"/>
  <c r="I498" i="7"/>
  <c r="G498" i="7"/>
  <c r="I497" i="7"/>
  <c r="G497" i="7"/>
  <c r="I496" i="7"/>
  <c r="G496" i="7"/>
  <c r="I495" i="7"/>
  <c r="G495" i="7"/>
  <c r="I494" i="7"/>
  <c r="G494" i="7"/>
  <c r="I493" i="7"/>
  <c r="G493" i="7"/>
  <c r="I492" i="7"/>
  <c r="G492" i="7"/>
  <c r="I491" i="7"/>
  <c r="G491" i="7"/>
  <c r="I490" i="7"/>
  <c r="G490" i="7"/>
  <c r="I489" i="7"/>
  <c r="G489" i="7"/>
  <c r="I488" i="7"/>
  <c r="G488" i="7"/>
  <c r="I487" i="7"/>
  <c r="G487" i="7"/>
  <c r="I486" i="7"/>
  <c r="G486" i="7"/>
  <c r="I485" i="7"/>
  <c r="G485" i="7"/>
  <c r="I484" i="7"/>
  <c r="G484" i="7"/>
  <c r="I483" i="7"/>
  <c r="G483" i="7"/>
  <c r="I482" i="7"/>
  <c r="G482" i="7"/>
  <c r="I481" i="7"/>
  <c r="G481" i="7"/>
  <c r="I480" i="7"/>
  <c r="G480" i="7"/>
  <c r="I479" i="7"/>
  <c r="G479" i="7"/>
  <c r="I478" i="7"/>
  <c r="G478" i="7"/>
  <c r="I477" i="7"/>
  <c r="G477" i="7"/>
  <c r="I476" i="7"/>
  <c r="G476" i="7"/>
  <c r="I475" i="7"/>
  <c r="G475" i="7"/>
  <c r="I474" i="7"/>
  <c r="G474" i="7"/>
  <c r="I473" i="7"/>
  <c r="G473" i="7"/>
  <c r="I472" i="7"/>
  <c r="G472" i="7"/>
  <c r="I471" i="7"/>
  <c r="G471" i="7"/>
  <c r="I470" i="7"/>
  <c r="G470" i="7"/>
  <c r="I469" i="7"/>
  <c r="G469" i="7"/>
  <c r="I468" i="7"/>
  <c r="G468" i="7"/>
  <c r="I467" i="7"/>
  <c r="G467" i="7"/>
  <c r="I466" i="7"/>
  <c r="G466" i="7"/>
  <c r="I465" i="7"/>
  <c r="G465" i="7"/>
  <c r="I464" i="7"/>
  <c r="G464" i="7"/>
  <c r="I463" i="7"/>
  <c r="G463" i="7"/>
  <c r="I462" i="7"/>
  <c r="G462" i="7"/>
  <c r="I461" i="7"/>
  <c r="G461" i="7"/>
  <c r="I460" i="7"/>
  <c r="G460" i="7"/>
  <c r="I459" i="7"/>
  <c r="G459" i="7"/>
  <c r="I458" i="7"/>
  <c r="G458" i="7"/>
  <c r="I457" i="7"/>
  <c r="G457" i="7"/>
  <c r="I456" i="7"/>
  <c r="G456" i="7"/>
  <c r="I455" i="7"/>
  <c r="G455" i="7"/>
  <c r="I454" i="7"/>
  <c r="G454" i="7"/>
  <c r="I453" i="7"/>
  <c r="G453" i="7"/>
  <c r="I452" i="7"/>
  <c r="G452" i="7"/>
  <c r="I451" i="7"/>
  <c r="G451" i="7"/>
  <c r="I450" i="7"/>
  <c r="G450" i="7"/>
  <c r="I449" i="7"/>
  <c r="G449" i="7"/>
  <c r="I448" i="7"/>
  <c r="G448" i="7"/>
  <c r="I447" i="7"/>
  <c r="G447" i="7"/>
  <c r="I446" i="7"/>
  <c r="G446" i="7"/>
  <c r="I445" i="7"/>
  <c r="G445" i="7"/>
  <c r="I444" i="7"/>
  <c r="G444" i="7"/>
  <c r="I443" i="7"/>
  <c r="G443" i="7"/>
  <c r="I442" i="7"/>
  <c r="G442" i="7"/>
  <c r="I441" i="7"/>
  <c r="G441" i="7"/>
  <c r="I440" i="7"/>
  <c r="G440" i="7"/>
  <c r="I439" i="7"/>
  <c r="G439" i="7"/>
  <c r="I438" i="7"/>
  <c r="G438" i="7"/>
  <c r="I437" i="7"/>
  <c r="G437" i="7"/>
  <c r="I436" i="7"/>
  <c r="G436" i="7"/>
  <c r="I435" i="7"/>
  <c r="G435" i="7"/>
  <c r="I434" i="7"/>
  <c r="G434" i="7"/>
  <c r="I433" i="7"/>
  <c r="G433" i="7"/>
  <c r="I432" i="7"/>
  <c r="G432" i="7"/>
  <c r="I431" i="7"/>
  <c r="G431" i="7"/>
  <c r="I430" i="7"/>
  <c r="G430" i="7"/>
  <c r="I429" i="7"/>
  <c r="G429" i="7"/>
  <c r="I428" i="7"/>
  <c r="G428" i="7"/>
  <c r="I427" i="7"/>
  <c r="G427" i="7"/>
  <c r="I426" i="7"/>
  <c r="G426" i="7"/>
  <c r="I425" i="7"/>
  <c r="G425" i="7"/>
  <c r="I424" i="7"/>
  <c r="G424" i="7"/>
  <c r="I423" i="7"/>
  <c r="G423" i="7"/>
  <c r="I422" i="7"/>
  <c r="G422" i="7"/>
  <c r="I421" i="7"/>
  <c r="G421" i="7"/>
  <c r="I420" i="7"/>
  <c r="G420" i="7"/>
  <c r="I419" i="7"/>
  <c r="G419" i="7"/>
  <c r="I418" i="7"/>
  <c r="G418" i="7"/>
  <c r="I417" i="7"/>
  <c r="G417" i="7"/>
  <c r="I416" i="7"/>
  <c r="G416" i="7"/>
  <c r="I415" i="7"/>
  <c r="G415" i="7"/>
  <c r="I414" i="7"/>
  <c r="G414" i="7"/>
  <c r="I413" i="7"/>
  <c r="G413" i="7"/>
  <c r="I412" i="7"/>
  <c r="G412" i="7"/>
  <c r="I411" i="7"/>
  <c r="G411" i="7"/>
  <c r="I410" i="7"/>
  <c r="G410" i="7"/>
  <c r="I409" i="7"/>
  <c r="G409" i="7"/>
  <c r="I408" i="7"/>
  <c r="G408" i="7"/>
  <c r="I407" i="7"/>
  <c r="G407" i="7"/>
  <c r="I406" i="7"/>
  <c r="G406" i="7"/>
  <c r="I405" i="7"/>
  <c r="G405" i="7"/>
  <c r="I404" i="7"/>
  <c r="G404" i="7"/>
  <c r="I403" i="7"/>
  <c r="G403" i="7"/>
  <c r="I402" i="7"/>
  <c r="G402" i="7"/>
  <c r="I401" i="7"/>
  <c r="G401" i="7"/>
  <c r="I400" i="7"/>
  <c r="G400" i="7"/>
  <c r="I399" i="7"/>
  <c r="G399" i="7"/>
  <c r="I398" i="7"/>
  <c r="G398" i="7"/>
  <c r="I397" i="7"/>
  <c r="G397" i="7"/>
  <c r="I396" i="7"/>
  <c r="G396" i="7"/>
  <c r="I395" i="7"/>
  <c r="G395" i="7"/>
  <c r="I394" i="7"/>
  <c r="G394" i="7"/>
  <c r="I393" i="7"/>
  <c r="G393" i="7"/>
  <c r="I392" i="7"/>
  <c r="G392" i="7"/>
  <c r="I391" i="7"/>
  <c r="G391" i="7"/>
  <c r="I390" i="7"/>
  <c r="G390" i="7"/>
  <c r="I389" i="7"/>
  <c r="G389" i="7"/>
  <c r="I388" i="7"/>
  <c r="G388" i="7"/>
  <c r="I387" i="7"/>
  <c r="G387" i="7"/>
  <c r="I386" i="7"/>
  <c r="G386" i="7"/>
  <c r="I385" i="7"/>
  <c r="G385" i="7"/>
  <c r="I384" i="7"/>
  <c r="G384" i="7"/>
  <c r="I383" i="7"/>
  <c r="G383" i="7"/>
  <c r="I382" i="7"/>
  <c r="G382" i="7"/>
  <c r="I381" i="7"/>
  <c r="G381" i="7"/>
  <c r="I380" i="7"/>
  <c r="G380" i="7"/>
  <c r="I379" i="7"/>
  <c r="G379" i="7"/>
  <c r="I378" i="7"/>
  <c r="G378" i="7"/>
  <c r="I377" i="7"/>
  <c r="G377" i="7"/>
  <c r="I376" i="7"/>
  <c r="G376" i="7"/>
  <c r="I375" i="7"/>
  <c r="G375" i="7"/>
  <c r="I374" i="7"/>
  <c r="G374" i="7"/>
  <c r="I373" i="7"/>
  <c r="G373" i="7"/>
  <c r="I372" i="7"/>
  <c r="G372" i="7"/>
  <c r="I371" i="7"/>
  <c r="G371" i="7"/>
  <c r="I370" i="7"/>
  <c r="G370" i="7"/>
  <c r="I369" i="7"/>
  <c r="G369" i="7"/>
  <c r="I368" i="7"/>
  <c r="G368" i="7"/>
  <c r="I367" i="7"/>
  <c r="G367" i="7"/>
  <c r="I366" i="7"/>
  <c r="G366" i="7"/>
  <c r="I365" i="7"/>
  <c r="G365" i="7"/>
  <c r="I364" i="7"/>
  <c r="G364" i="7"/>
  <c r="I363" i="7"/>
  <c r="G363" i="7"/>
  <c r="I362" i="7"/>
  <c r="G362" i="7"/>
  <c r="I361" i="7"/>
  <c r="G361" i="7"/>
  <c r="I360" i="7"/>
  <c r="G360" i="7"/>
  <c r="I359" i="7"/>
  <c r="G359" i="7"/>
  <c r="I358" i="7"/>
  <c r="G358" i="7"/>
  <c r="I357" i="7"/>
  <c r="G357" i="7"/>
  <c r="I356" i="7"/>
  <c r="G356" i="7"/>
  <c r="I355" i="7"/>
  <c r="G355" i="7"/>
  <c r="I354" i="7"/>
  <c r="G354" i="7"/>
  <c r="I353" i="7"/>
  <c r="G353" i="7"/>
  <c r="I352" i="7"/>
  <c r="G352" i="7"/>
  <c r="I351" i="7"/>
  <c r="G351" i="7"/>
  <c r="I350" i="7"/>
  <c r="G350" i="7"/>
  <c r="I349" i="7"/>
  <c r="G349" i="7"/>
  <c r="I348" i="7"/>
  <c r="G348" i="7"/>
  <c r="I347" i="7"/>
  <c r="G347" i="7"/>
  <c r="I346" i="7"/>
  <c r="G346" i="7"/>
  <c r="I345" i="7"/>
  <c r="G345" i="7"/>
  <c r="I344" i="7"/>
  <c r="G344" i="7"/>
  <c r="I343" i="7"/>
  <c r="G343" i="7"/>
  <c r="I342" i="7"/>
  <c r="G342" i="7"/>
  <c r="I341" i="7"/>
  <c r="G341" i="7"/>
  <c r="I340" i="7"/>
  <c r="G340" i="7"/>
  <c r="I339" i="7"/>
  <c r="G339" i="7"/>
  <c r="I338" i="7"/>
  <c r="G338" i="7"/>
  <c r="I337" i="7"/>
  <c r="G337" i="7"/>
  <c r="I336" i="7"/>
  <c r="G336" i="7"/>
  <c r="I335" i="7"/>
  <c r="G335" i="7"/>
  <c r="I334" i="7"/>
  <c r="G334" i="7"/>
  <c r="I333" i="7"/>
  <c r="G333" i="7"/>
  <c r="I332" i="7"/>
  <c r="G332" i="7"/>
  <c r="I331" i="7"/>
  <c r="G331" i="7"/>
  <c r="I330" i="7"/>
  <c r="G330" i="7"/>
  <c r="I329" i="7"/>
  <c r="G329" i="7"/>
  <c r="I328" i="7"/>
  <c r="G328" i="7"/>
  <c r="I327" i="7"/>
  <c r="G327" i="7"/>
  <c r="I326" i="7"/>
  <c r="G326" i="7"/>
  <c r="I325" i="7"/>
  <c r="G325" i="7"/>
  <c r="I324" i="7"/>
  <c r="G324" i="7"/>
  <c r="I323" i="7"/>
  <c r="G323" i="7"/>
  <c r="I322" i="7"/>
  <c r="G322" i="7"/>
  <c r="I321" i="7"/>
  <c r="G321" i="7"/>
  <c r="I320" i="7"/>
  <c r="G320" i="7"/>
  <c r="I319" i="7"/>
  <c r="G319" i="7"/>
  <c r="I318" i="7"/>
  <c r="G318" i="7"/>
  <c r="I317" i="7"/>
  <c r="G317" i="7"/>
  <c r="I316" i="7"/>
  <c r="G316" i="7"/>
  <c r="I315" i="7"/>
  <c r="G315" i="7"/>
  <c r="I314" i="7"/>
  <c r="G314" i="7"/>
  <c r="I313" i="7"/>
  <c r="G313" i="7"/>
  <c r="I312" i="7"/>
  <c r="G312" i="7"/>
  <c r="I311" i="7"/>
  <c r="G311" i="7"/>
  <c r="I310" i="7"/>
  <c r="G310" i="7"/>
  <c r="I309" i="7"/>
  <c r="G309" i="7"/>
  <c r="I308" i="7"/>
  <c r="G308" i="7"/>
  <c r="I307" i="7"/>
  <c r="G307" i="7"/>
  <c r="I306" i="7"/>
  <c r="G306" i="7"/>
  <c r="I305" i="7"/>
  <c r="G305" i="7"/>
  <c r="I304" i="7"/>
  <c r="G304" i="7"/>
  <c r="I303" i="7"/>
  <c r="G303" i="7"/>
  <c r="I302" i="7"/>
  <c r="G302" i="7"/>
  <c r="I301" i="7"/>
  <c r="G301" i="7"/>
  <c r="I300" i="7"/>
  <c r="G300" i="7"/>
  <c r="I299" i="7"/>
  <c r="G299" i="7"/>
  <c r="I298" i="7"/>
  <c r="G298" i="7"/>
  <c r="I297" i="7"/>
  <c r="G297" i="7"/>
  <c r="I296" i="7"/>
  <c r="G296" i="7"/>
  <c r="I295" i="7"/>
  <c r="G295" i="7"/>
  <c r="I294" i="7"/>
  <c r="G294" i="7"/>
  <c r="I293" i="7"/>
  <c r="G293" i="7"/>
  <c r="I292" i="7"/>
  <c r="G292" i="7"/>
  <c r="I291" i="7"/>
  <c r="G291" i="7"/>
  <c r="I290" i="7"/>
  <c r="G290" i="7"/>
  <c r="I289" i="7"/>
  <c r="G289" i="7"/>
  <c r="I288" i="7"/>
  <c r="G288" i="7"/>
  <c r="I287" i="7"/>
  <c r="G287" i="7"/>
  <c r="I286" i="7"/>
  <c r="G286" i="7"/>
  <c r="I285" i="7"/>
  <c r="G285" i="7"/>
  <c r="I284" i="7"/>
  <c r="G284" i="7"/>
  <c r="I283" i="7"/>
  <c r="G283" i="7"/>
  <c r="I282" i="7"/>
  <c r="G282" i="7"/>
  <c r="I281" i="7"/>
  <c r="G281" i="7"/>
  <c r="I280" i="7"/>
  <c r="G280" i="7"/>
  <c r="I279" i="7"/>
  <c r="G279" i="7"/>
  <c r="I278" i="7"/>
  <c r="G278" i="7"/>
  <c r="I277" i="7"/>
  <c r="G277" i="7"/>
  <c r="I276" i="7"/>
  <c r="G276" i="7"/>
  <c r="I275" i="7"/>
  <c r="G275" i="7"/>
  <c r="I274" i="7"/>
  <c r="G274" i="7"/>
  <c r="I273" i="7"/>
  <c r="G273" i="7"/>
  <c r="I272" i="7"/>
  <c r="G272" i="7"/>
  <c r="I271" i="7"/>
  <c r="G271" i="7"/>
  <c r="I270" i="7"/>
  <c r="G270" i="7"/>
  <c r="I269" i="7"/>
  <c r="G269" i="7"/>
  <c r="I268" i="7"/>
  <c r="G268" i="7"/>
  <c r="I267" i="7"/>
  <c r="G267" i="7"/>
  <c r="I266" i="7"/>
  <c r="G266" i="7"/>
  <c r="I265" i="7"/>
  <c r="G265" i="7"/>
  <c r="I264" i="7"/>
  <c r="G264" i="7"/>
  <c r="I263" i="7"/>
  <c r="G263" i="7"/>
  <c r="I262" i="7"/>
  <c r="G262" i="7"/>
  <c r="I261" i="7"/>
  <c r="G261" i="7"/>
  <c r="I260" i="7"/>
  <c r="G260" i="7"/>
  <c r="I259" i="7"/>
  <c r="G259" i="7"/>
  <c r="I258" i="7"/>
  <c r="G258" i="7"/>
  <c r="I257" i="7"/>
  <c r="G257" i="7"/>
  <c r="I256" i="7"/>
  <c r="G256" i="7"/>
  <c r="I255" i="7"/>
  <c r="G255" i="7"/>
  <c r="I254" i="7"/>
  <c r="G254" i="7"/>
  <c r="I253" i="7"/>
  <c r="G253" i="7"/>
  <c r="I252" i="7"/>
  <c r="G252" i="7"/>
  <c r="I251" i="7"/>
  <c r="G251" i="7"/>
  <c r="I250" i="7"/>
  <c r="G250" i="7"/>
  <c r="I249" i="7"/>
  <c r="G249" i="7"/>
  <c r="I248" i="7"/>
  <c r="G248" i="7"/>
  <c r="I247" i="7"/>
  <c r="G247" i="7"/>
  <c r="I246" i="7"/>
  <c r="G246" i="7"/>
  <c r="I245" i="7"/>
  <c r="G245" i="7"/>
  <c r="I244" i="7"/>
  <c r="G244" i="7"/>
  <c r="I243" i="7"/>
  <c r="G243" i="7"/>
  <c r="I242" i="7"/>
  <c r="G242" i="7"/>
  <c r="I241" i="7"/>
  <c r="G241" i="7"/>
  <c r="I240" i="7"/>
  <c r="G240" i="7"/>
  <c r="I239" i="7"/>
  <c r="G239" i="7"/>
  <c r="I238" i="7"/>
  <c r="G238" i="7"/>
  <c r="I237" i="7"/>
  <c r="G237" i="7"/>
  <c r="I236" i="7"/>
  <c r="G236" i="7"/>
  <c r="I235" i="7"/>
  <c r="G235" i="7"/>
  <c r="I234" i="7"/>
  <c r="G234" i="7"/>
  <c r="I233" i="7"/>
  <c r="G233" i="7"/>
  <c r="I232" i="7"/>
  <c r="G232" i="7"/>
  <c r="I231" i="7"/>
  <c r="G231" i="7"/>
  <c r="I230" i="7"/>
  <c r="G230" i="7"/>
  <c r="I229" i="7"/>
  <c r="G229" i="7"/>
  <c r="I228" i="7"/>
  <c r="G228" i="7"/>
  <c r="I227" i="7"/>
  <c r="G227" i="7"/>
  <c r="I226" i="7"/>
  <c r="G226" i="7"/>
  <c r="I225" i="7"/>
  <c r="G225" i="7"/>
  <c r="I224" i="7"/>
  <c r="G224" i="7"/>
  <c r="I223" i="7"/>
  <c r="G223" i="7"/>
  <c r="I222" i="7"/>
  <c r="G222" i="7"/>
  <c r="I221" i="7"/>
  <c r="G221" i="7"/>
  <c r="I220" i="7"/>
  <c r="G220" i="7"/>
  <c r="I219" i="7"/>
  <c r="G219" i="7"/>
  <c r="I218" i="7"/>
  <c r="G218" i="7"/>
  <c r="I217" i="7"/>
  <c r="G217" i="7"/>
  <c r="I216" i="7"/>
  <c r="G216" i="7"/>
  <c r="I215" i="7"/>
  <c r="G215" i="7"/>
  <c r="I214" i="7"/>
  <c r="G214" i="7"/>
  <c r="I213" i="7"/>
  <c r="G213" i="7"/>
  <c r="I212" i="7"/>
  <c r="G212" i="7"/>
  <c r="I211" i="7"/>
  <c r="G211" i="7"/>
  <c r="I210" i="7"/>
  <c r="G210" i="7"/>
  <c r="I209" i="7"/>
  <c r="G209" i="7"/>
  <c r="I208" i="7"/>
  <c r="G208" i="7"/>
  <c r="I207" i="7"/>
  <c r="G207" i="7"/>
  <c r="I206" i="7"/>
  <c r="G206" i="7"/>
  <c r="I205" i="7"/>
  <c r="G205" i="7"/>
  <c r="I204" i="7"/>
  <c r="G204" i="7"/>
  <c r="I203" i="7"/>
  <c r="G203" i="7"/>
  <c r="I202" i="7"/>
  <c r="G202" i="7"/>
  <c r="I201" i="7"/>
  <c r="G201" i="7"/>
  <c r="I200" i="7"/>
  <c r="G200" i="7"/>
  <c r="I199" i="7"/>
  <c r="G199" i="7"/>
  <c r="I198" i="7"/>
  <c r="G198" i="7"/>
  <c r="I197" i="7"/>
  <c r="G197" i="7"/>
  <c r="I196" i="7"/>
  <c r="G196" i="7"/>
  <c r="I195" i="7"/>
  <c r="G195" i="7"/>
  <c r="I194" i="7"/>
  <c r="G194" i="7"/>
  <c r="I193" i="7"/>
  <c r="G193" i="7"/>
  <c r="I192" i="7"/>
  <c r="G192" i="7"/>
  <c r="I191" i="7"/>
  <c r="G191" i="7"/>
  <c r="I190" i="7"/>
  <c r="G190" i="7"/>
  <c r="I189" i="7"/>
  <c r="G189" i="7"/>
  <c r="I188" i="7"/>
  <c r="G188" i="7"/>
  <c r="I187" i="7"/>
  <c r="G187" i="7"/>
  <c r="I186" i="7"/>
  <c r="G186" i="7"/>
  <c r="I185" i="7"/>
  <c r="G185" i="7"/>
  <c r="I184" i="7"/>
  <c r="G184" i="7"/>
  <c r="I183" i="7"/>
  <c r="G183" i="7"/>
  <c r="I182" i="7"/>
  <c r="G182" i="7"/>
  <c r="I181" i="7"/>
  <c r="G181" i="7"/>
  <c r="I180" i="7"/>
  <c r="G180" i="7"/>
  <c r="I179" i="7"/>
  <c r="G179" i="7"/>
  <c r="I178" i="7"/>
  <c r="G178" i="7"/>
  <c r="I177" i="7"/>
  <c r="G177" i="7"/>
  <c r="I176" i="7"/>
  <c r="G176" i="7"/>
  <c r="I175" i="7"/>
  <c r="G175" i="7"/>
  <c r="I174" i="7"/>
  <c r="G174" i="7"/>
  <c r="I173" i="7"/>
  <c r="G173" i="7"/>
  <c r="I172" i="7"/>
  <c r="G172" i="7"/>
  <c r="I171" i="7"/>
  <c r="G171" i="7"/>
  <c r="I170" i="7"/>
  <c r="G170" i="7"/>
  <c r="I169" i="7"/>
  <c r="G169" i="7"/>
  <c r="I168" i="7"/>
  <c r="G168" i="7"/>
  <c r="I167" i="7"/>
  <c r="G167" i="7"/>
  <c r="I166" i="7"/>
  <c r="G166" i="7"/>
  <c r="I165" i="7"/>
  <c r="G165" i="7"/>
  <c r="I164" i="7"/>
  <c r="G164" i="7"/>
  <c r="I163" i="7"/>
  <c r="G163" i="7"/>
  <c r="I162" i="7"/>
  <c r="G162" i="7"/>
  <c r="I161" i="7"/>
  <c r="G161" i="7"/>
  <c r="I160" i="7"/>
  <c r="G160" i="7"/>
  <c r="I159" i="7"/>
  <c r="G159" i="7"/>
  <c r="I158" i="7"/>
  <c r="G158" i="7"/>
  <c r="I157" i="7"/>
  <c r="G157" i="7"/>
  <c r="I156" i="7"/>
  <c r="G156" i="7"/>
  <c r="I155" i="7"/>
  <c r="G155" i="7"/>
  <c r="I154" i="7"/>
  <c r="G154" i="7"/>
  <c r="I153" i="7"/>
  <c r="G153" i="7"/>
  <c r="I152" i="7"/>
  <c r="G152" i="7"/>
  <c r="I151" i="7"/>
  <c r="G151" i="7"/>
  <c r="I150" i="7"/>
  <c r="G150" i="7"/>
  <c r="I149" i="7"/>
  <c r="G149" i="7"/>
  <c r="I148" i="7"/>
  <c r="G148" i="7"/>
  <c r="I147" i="7"/>
  <c r="G147" i="7"/>
  <c r="I146" i="7"/>
  <c r="G146" i="7"/>
  <c r="I145" i="7"/>
  <c r="G145" i="7"/>
  <c r="I144" i="7"/>
  <c r="G144" i="7"/>
  <c r="I143" i="7"/>
  <c r="G143" i="7"/>
  <c r="I142" i="7"/>
  <c r="G142" i="7"/>
  <c r="I141" i="7"/>
  <c r="G141" i="7"/>
  <c r="I140" i="7"/>
  <c r="G140" i="7"/>
  <c r="I139" i="7"/>
  <c r="G139" i="7"/>
  <c r="I138" i="7"/>
  <c r="G138" i="7"/>
  <c r="I137" i="7"/>
  <c r="G137" i="7"/>
  <c r="I136" i="7"/>
  <c r="G136" i="7"/>
  <c r="I135" i="7"/>
  <c r="G135" i="7"/>
  <c r="I134" i="7"/>
  <c r="G134" i="7"/>
  <c r="I133" i="7"/>
  <c r="G133" i="7"/>
  <c r="I132" i="7"/>
  <c r="G132" i="7"/>
  <c r="I131" i="7"/>
  <c r="G131" i="7"/>
  <c r="I130" i="7"/>
  <c r="G130" i="7"/>
  <c r="I129" i="7"/>
  <c r="G129" i="7"/>
  <c r="I128" i="7"/>
  <c r="G128" i="7"/>
  <c r="I127" i="7"/>
  <c r="G127" i="7"/>
  <c r="I126" i="7"/>
  <c r="G126" i="7"/>
  <c r="I125" i="7"/>
  <c r="G125" i="7"/>
  <c r="I124" i="7"/>
  <c r="G124" i="7"/>
  <c r="I123" i="7"/>
  <c r="G123" i="7"/>
  <c r="I122" i="7"/>
  <c r="G122" i="7"/>
  <c r="I121" i="7"/>
  <c r="G121" i="7"/>
  <c r="I120" i="7"/>
  <c r="G120" i="7"/>
  <c r="I119" i="7"/>
  <c r="G119" i="7"/>
  <c r="I118" i="7"/>
  <c r="G118" i="7"/>
  <c r="I117" i="7"/>
  <c r="G117" i="7"/>
  <c r="I116" i="7"/>
  <c r="G116" i="7"/>
  <c r="I115" i="7"/>
  <c r="G115" i="7"/>
  <c r="I114" i="7"/>
  <c r="G114" i="7"/>
  <c r="I113" i="7"/>
  <c r="G113" i="7"/>
  <c r="I112" i="7"/>
  <c r="G112" i="7"/>
  <c r="I111" i="7"/>
  <c r="G111" i="7"/>
  <c r="I110" i="7"/>
  <c r="G110" i="7"/>
  <c r="I109" i="7"/>
  <c r="G109" i="7"/>
  <c r="I108" i="7"/>
  <c r="G108" i="7"/>
  <c r="I107" i="7"/>
  <c r="G107" i="7"/>
  <c r="I106" i="7"/>
  <c r="G106" i="7"/>
  <c r="I105" i="7"/>
  <c r="G105" i="7"/>
  <c r="I104" i="7"/>
  <c r="G104" i="7"/>
  <c r="I103" i="7"/>
  <c r="G103" i="7"/>
  <c r="I102" i="7"/>
  <c r="G102" i="7"/>
  <c r="I101" i="7"/>
  <c r="G101" i="7"/>
  <c r="I100" i="7"/>
  <c r="G100" i="7"/>
  <c r="I99" i="7"/>
  <c r="G99" i="7"/>
  <c r="I98" i="7"/>
  <c r="G98" i="7"/>
  <c r="I97" i="7"/>
  <c r="G97" i="7"/>
  <c r="I96" i="7"/>
  <c r="G96" i="7"/>
  <c r="I95" i="7"/>
  <c r="G95" i="7"/>
  <c r="I94" i="7"/>
  <c r="G94" i="7"/>
  <c r="I93" i="7"/>
  <c r="G93" i="7"/>
  <c r="I92" i="7"/>
  <c r="G92" i="7"/>
  <c r="I91" i="7"/>
  <c r="G91" i="7"/>
  <c r="I90" i="7"/>
  <c r="G90" i="7"/>
  <c r="I89" i="7"/>
  <c r="G89" i="7"/>
  <c r="I88" i="7"/>
  <c r="G88" i="7"/>
  <c r="I87" i="7"/>
  <c r="G87" i="7"/>
  <c r="I86" i="7"/>
  <c r="G86" i="7"/>
  <c r="I85" i="7"/>
  <c r="G85" i="7"/>
  <c r="I84" i="7"/>
  <c r="G84" i="7"/>
  <c r="I83" i="7"/>
  <c r="G83" i="7"/>
  <c r="I82" i="7"/>
  <c r="G82" i="7"/>
  <c r="I81" i="7"/>
  <c r="G81" i="7"/>
  <c r="I80" i="7"/>
  <c r="G80" i="7"/>
  <c r="I79" i="7"/>
  <c r="G79" i="7"/>
  <c r="I78" i="7"/>
  <c r="G78" i="7"/>
  <c r="I77" i="7"/>
  <c r="G77" i="7"/>
  <c r="I76" i="7"/>
  <c r="G76" i="7"/>
  <c r="I75" i="7"/>
  <c r="G75" i="7"/>
  <c r="I74" i="7"/>
  <c r="G74" i="7"/>
  <c r="I73" i="7"/>
  <c r="G73" i="7"/>
  <c r="I72" i="7"/>
  <c r="G72" i="7"/>
  <c r="I71" i="7"/>
  <c r="G71" i="7"/>
  <c r="I70" i="7"/>
  <c r="G70" i="7"/>
  <c r="I69" i="7"/>
  <c r="G69" i="7"/>
  <c r="I68" i="7"/>
  <c r="G68" i="7"/>
  <c r="I67" i="7"/>
  <c r="G67" i="7"/>
  <c r="I66" i="7"/>
  <c r="G66" i="7"/>
  <c r="I65" i="7"/>
  <c r="G65" i="7"/>
  <c r="I64" i="7"/>
  <c r="G64" i="7"/>
  <c r="I63" i="7"/>
  <c r="G63" i="7"/>
  <c r="I62" i="7"/>
  <c r="G62" i="7"/>
  <c r="I61" i="7"/>
  <c r="G61" i="7"/>
  <c r="I60" i="7"/>
  <c r="G60" i="7"/>
  <c r="I59" i="7"/>
  <c r="G59" i="7"/>
  <c r="I58" i="7"/>
  <c r="G58" i="7"/>
  <c r="I57" i="7"/>
  <c r="G57" i="7"/>
  <c r="I56" i="7"/>
  <c r="G56" i="7"/>
  <c r="I55" i="7"/>
  <c r="G55" i="7"/>
  <c r="I54" i="7"/>
  <c r="G54" i="7"/>
  <c r="I53" i="7"/>
  <c r="G53" i="7"/>
  <c r="I52" i="7"/>
  <c r="G52" i="7"/>
  <c r="I51" i="7"/>
  <c r="G51" i="7"/>
  <c r="I50" i="7"/>
  <c r="G50" i="7"/>
  <c r="I49" i="7"/>
  <c r="G49" i="7"/>
  <c r="I48" i="7"/>
  <c r="G48" i="7"/>
  <c r="I47" i="7"/>
  <c r="G47" i="7"/>
  <c r="I46" i="7"/>
  <c r="G46" i="7"/>
  <c r="I45" i="7"/>
  <c r="G45" i="7"/>
  <c r="I44" i="7"/>
  <c r="G44" i="7"/>
  <c r="I43" i="7"/>
  <c r="G43" i="7"/>
  <c r="I42" i="7"/>
  <c r="G42" i="7"/>
  <c r="I41" i="7"/>
  <c r="G41" i="7"/>
  <c r="I40" i="7"/>
  <c r="G40" i="7"/>
  <c r="I39" i="7"/>
  <c r="G39" i="7"/>
  <c r="I38" i="7"/>
  <c r="G38" i="7"/>
  <c r="I37" i="7"/>
  <c r="G37" i="7"/>
  <c r="I36" i="7"/>
  <c r="G36" i="7"/>
  <c r="I35" i="7"/>
  <c r="G35" i="7"/>
  <c r="I34" i="7"/>
  <c r="G34" i="7"/>
  <c r="I33" i="7"/>
  <c r="G33" i="7"/>
  <c r="I32" i="7"/>
  <c r="G32" i="7"/>
  <c r="I31" i="7"/>
  <c r="G31" i="7"/>
  <c r="I30" i="7"/>
  <c r="G30" i="7"/>
  <c r="I29" i="7"/>
  <c r="G29" i="7"/>
  <c r="I28" i="7"/>
  <c r="G28" i="7"/>
  <c r="I27" i="7"/>
  <c r="G27" i="7"/>
  <c r="I26" i="7"/>
  <c r="G26" i="7"/>
  <c r="I25" i="7"/>
  <c r="G25" i="7"/>
  <c r="I24" i="7"/>
  <c r="G24" i="7"/>
  <c r="I23" i="7"/>
  <c r="G23" i="7"/>
  <c r="I22" i="7"/>
  <c r="G22" i="7"/>
  <c r="I21" i="7"/>
  <c r="G21" i="7"/>
  <c r="I20" i="7"/>
  <c r="G20" i="7"/>
  <c r="I19" i="7"/>
  <c r="G19" i="7"/>
  <c r="I18" i="7"/>
  <c r="G18" i="7"/>
  <c r="I17" i="7"/>
  <c r="G17" i="7"/>
  <c r="I16" i="7"/>
  <c r="G16" i="7"/>
  <c r="I15" i="7"/>
  <c r="G15" i="7"/>
  <c r="I14" i="7"/>
  <c r="G14" i="7"/>
  <c r="I13" i="7"/>
  <c r="G13" i="7"/>
  <c r="I12" i="7"/>
  <c r="G12" i="7"/>
  <c r="I11" i="7"/>
  <c r="G11" i="7"/>
  <c r="I10" i="7"/>
  <c r="G10" i="7"/>
  <c r="I9" i="7"/>
  <c r="G9" i="7"/>
  <c r="I8" i="7"/>
  <c r="G8" i="7"/>
  <c r="I7" i="7"/>
  <c r="G7" i="7"/>
  <c r="I6" i="7"/>
  <c r="G6" i="7"/>
  <c r="I5" i="7"/>
  <c r="G5" i="7"/>
  <c r="I4" i="7"/>
  <c r="G4" i="7"/>
  <c r="I3" i="7"/>
  <c r="G3" i="7"/>
  <c r="I2" i="7"/>
  <c r="G2" i="7"/>
  <c r="I1" i="7"/>
  <c r="G1" i="7"/>
  <c r="E133" i="1" l="1"/>
  <c r="D355" i="1" l="1"/>
  <c r="D354" i="1"/>
  <c r="D353" i="1"/>
  <c r="E367" i="1"/>
  <c r="F367" i="1" s="1"/>
  <c r="E362" i="1"/>
  <c r="F362" i="1" s="1"/>
  <c r="F361" i="1"/>
  <c r="F360" i="1"/>
  <c r="E317" i="1"/>
  <c r="F264" i="1"/>
  <c r="B166" i="1"/>
  <c r="D106" i="1"/>
  <c r="D105" i="1"/>
  <c r="D104" i="1"/>
  <c r="D103" i="1"/>
  <c r="D102" i="1"/>
  <c r="D101" i="1"/>
  <c r="D100" i="1"/>
  <c r="D99" i="1"/>
  <c r="D98" i="1"/>
  <c r="F79" i="1"/>
  <c r="E77" i="1"/>
  <c r="F77" i="1" s="1"/>
  <c r="E76" i="1"/>
  <c r="F76" i="1" s="1"/>
  <c r="E75" i="1"/>
  <c r="F75" i="1" s="1"/>
  <c r="E73" i="1"/>
  <c r="E72" i="1"/>
  <c r="F72" i="1" s="1"/>
  <c r="E71" i="1"/>
  <c r="F71" i="1" s="1"/>
  <c r="E68" i="1"/>
  <c r="E67" i="1"/>
  <c r="F67" i="1" s="1"/>
  <c r="E66" i="1"/>
  <c r="F66" i="1" s="1"/>
  <c r="E63" i="1"/>
  <c r="F63" i="1" s="1"/>
  <c r="E62" i="1"/>
  <c r="F62" i="1" s="1"/>
  <c r="E61" i="1"/>
  <c r="F61" i="1" s="1"/>
  <c r="E60" i="1"/>
  <c r="F60" i="1" s="1"/>
  <c r="F57" i="1"/>
  <c r="F56" i="1"/>
  <c r="C52" i="1"/>
  <c r="D42" i="1"/>
  <c r="D41" i="1"/>
  <c r="D39" i="1"/>
  <c r="D38" i="1"/>
  <c r="D37" i="1"/>
  <c r="D36" i="1"/>
  <c r="D35" i="1"/>
  <c r="D34" i="1"/>
  <c r="D33" i="1"/>
  <c r="D32" i="1"/>
  <c r="D31" i="1"/>
  <c r="D30" i="1"/>
  <c r="D29" i="1"/>
  <c r="D28" i="1"/>
  <c r="D27" i="1"/>
  <c r="D26" i="1"/>
  <c r="E21" i="1"/>
  <c r="E22" i="1" s="1"/>
  <c r="D15" i="1"/>
  <c r="E8" i="1"/>
  <c r="C16" i="1" s="1"/>
  <c r="D16" i="1" s="1"/>
  <c r="E5" i="1"/>
  <c r="E4" i="1"/>
  <c r="E3" i="1"/>
  <c r="E2" i="1"/>
  <c r="C20" i="1" s="1"/>
  <c r="D20" i="1" s="1"/>
  <c r="C115" i="1" l="1"/>
  <c r="D115" i="1" s="1"/>
  <c r="D330" i="1"/>
  <c r="C147" i="1"/>
  <c r="D147" i="1" s="1"/>
  <c r="C82" i="1"/>
  <c r="D82" i="1" s="1"/>
  <c r="C124" i="1"/>
  <c r="D124" i="1" s="1"/>
  <c r="C177" i="1"/>
  <c r="D177" i="1" s="1"/>
  <c r="C51" i="1"/>
  <c r="D40" i="1"/>
  <c r="D352" i="1"/>
  <c r="F352" i="1" s="1"/>
  <c r="C116" i="1"/>
  <c r="D116" i="1" s="1"/>
  <c r="D97" i="1"/>
  <c r="D206" i="1"/>
  <c r="D205" i="1" s="1"/>
  <c r="C131" i="1"/>
  <c r="D131" i="1" s="1"/>
  <c r="C90" i="1"/>
  <c r="D90" i="1" s="1"/>
  <c r="C91" i="1"/>
  <c r="D91" i="1" s="1"/>
  <c r="C181" i="1"/>
  <c r="D181" i="1" s="1"/>
  <c r="C123" i="1"/>
  <c r="D123" i="1" s="1"/>
  <c r="C132" i="1"/>
  <c r="D132" i="1" s="1"/>
  <c r="C189" i="1"/>
  <c r="D189" i="1" s="1"/>
  <c r="D235" i="1"/>
  <c r="E6" i="1"/>
  <c r="C152" i="1"/>
  <c r="D152" i="1" s="1"/>
  <c r="C162" i="1"/>
  <c r="D162" i="1" s="1"/>
  <c r="C171" i="1"/>
  <c r="D171" i="1" s="1"/>
  <c r="D208" i="1"/>
  <c r="D207" i="1" s="1"/>
  <c r="D25" i="1"/>
  <c r="C84" i="1"/>
  <c r="D84" i="1" s="1"/>
  <c r="C153" i="1"/>
  <c r="D153" i="1" s="1"/>
  <c r="C163" i="1"/>
  <c r="D163" i="1" s="1"/>
  <c r="C172" i="1"/>
  <c r="D172" i="1" s="1"/>
  <c r="D239" i="1"/>
  <c r="C85" i="1"/>
  <c r="D85" i="1" s="1"/>
  <c r="C164" i="1"/>
  <c r="D164" i="1" s="1"/>
  <c r="C173" i="1"/>
  <c r="D173" i="1" s="1"/>
  <c r="D213" i="1"/>
  <c r="C94" i="1"/>
  <c r="D94" i="1" s="1"/>
  <c r="C109" i="1"/>
  <c r="D109" i="1" s="1"/>
  <c r="C155" i="1"/>
  <c r="D155" i="1" s="1"/>
  <c r="C182" i="1"/>
  <c r="D182" i="1" s="1"/>
  <c r="D201" i="1"/>
  <c r="C87" i="1"/>
  <c r="D87" i="1" s="1"/>
  <c r="C95" i="1"/>
  <c r="D95" i="1" s="1"/>
  <c r="C111" i="1"/>
  <c r="D111" i="1" s="1"/>
  <c r="C119" i="1"/>
  <c r="D119" i="1" s="1"/>
  <c r="C127" i="1"/>
  <c r="D127" i="1" s="1"/>
  <c r="C156" i="1"/>
  <c r="D156" i="1" s="1"/>
  <c r="C168" i="1"/>
  <c r="D168" i="1" s="1"/>
  <c r="C175" i="1"/>
  <c r="D175" i="1" s="1"/>
  <c r="C187" i="1"/>
  <c r="D187" i="1" s="1"/>
  <c r="D217" i="1"/>
  <c r="C112" i="1"/>
  <c r="D112" i="1" s="1"/>
  <c r="C120" i="1"/>
  <c r="D120" i="1" s="1"/>
  <c r="C128" i="1"/>
  <c r="D128" i="1" s="1"/>
  <c r="C157" i="1"/>
  <c r="D157" i="1" s="1"/>
  <c r="C169" i="1"/>
  <c r="D169" i="1" s="1"/>
  <c r="C176" i="1"/>
  <c r="D176" i="1" s="1"/>
  <c r="C54" i="1"/>
  <c r="C19" i="1"/>
  <c r="C17" i="1"/>
  <c r="D17" i="1" s="1"/>
  <c r="D14" i="1" s="1"/>
  <c r="D236" i="1"/>
  <c r="D345" i="1"/>
  <c r="E7" i="1"/>
  <c r="C148" i="1"/>
  <c r="D148" i="1" s="1"/>
  <c r="C194" i="1"/>
  <c r="D194" i="1" s="1"/>
  <c r="D193" i="1" s="1"/>
  <c r="D223" i="1"/>
  <c r="D227" i="1"/>
  <c r="D231" i="1"/>
  <c r="D244" i="1"/>
  <c r="D248" i="1"/>
  <c r="D252" i="1"/>
  <c r="D256" i="1"/>
  <c r="D260" i="1"/>
  <c r="D323" i="1"/>
  <c r="D327" i="1"/>
  <c r="D342" i="1"/>
  <c r="D346" i="1"/>
  <c r="D350" i="1"/>
  <c r="F21" i="1"/>
  <c r="C149" i="1"/>
  <c r="D149" i="1" s="1"/>
  <c r="C165" i="1"/>
  <c r="D165" i="1" s="1"/>
  <c r="D203" i="1"/>
  <c r="D220" i="1"/>
  <c r="D224" i="1"/>
  <c r="D228" i="1"/>
  <c r="D245" i="1"/>
  <c r="D249" i="1"/>
  <c r="D253" i="1"/>
  <c r="D257" i="1"/>
  <c r="D261" i="1"/>
  <c r="D320" i="1"/>
  <c r="D324" i="1"/>
  <c r="D328" i="1"/>
  <c r="D343" i="1"/>
  <c r="D347" i="1"/>
  <c r="D351" i="1"/>
  <c r="C154" i="1"/>
  <c r="D154" i="1" s="1"/>
  <c r="C161" i="1"/>
  <c r="D161" i="1" s="1"/>
  <c r="C170" i="1"/>
  <c r="D170" i="1" s="1"/>
  <c r="C174" i="1"/>
  <c r="D174" i="1" s="1"/>
  <c r="C88" i="1"/>
  <c r="D88" i="1" s="1"/>
  <c r="C92" i="1"/>
  <c r="D92" i="1" s="1"/>
  <c r="C96" i="1"/>
  <c r="D96" i="1" s="1"/>
  <c r="C113" i="1"/>
  <c r="D113" i="1" s="1"/>
  <c r="C117" i="1"/>
  <c r="D117" i="1" s="1"/>
  <c r="C121" i="1"/>
  <c r="D121" i="1" s="1"/>
  <c r="C125" i="1"/>
  <c r="D125" i="1" s="1"/>
  <c r="C129" i="1"/>
  <c r="D129" i="1" s="1"/>
  <c r="C179" i="1"/>
  <c r="D179" i="1" s="1"/>
  <c r="D240" i="1"/>
  <c r="C83" i="1"/>
  <c r="D83" i="1" s="1"/>
  <c r="C108" i="1"/>
  <c r="D108" i="1" s="1"/>
  <c r="C190" i="1"/>
  <c r="D190" i="1" s="1"/>
  <c r="C196" i="1"/>
  <c r="D196" i="1" s="1"/>
  <c r="D195" i="1" s="1"/>
  <c r="D214" i="1"/>
  <c r="D234" i="1"/>
  <c r="C146" i="1"/>
  <c r="D146" i="1" s="1"/>
  <c r="C150" i="1"/>
  <c r="D150" i="1" s="1"/>
  <c r="C166" i="1"/>
  <c r="D166" i="1" s="1"/>
  <c r="C186" i="1"/>
  <c r="D186" i="1" s="1"/>
  <c r="D204" i="1"/>
  <c r="D210" i="1"/>
  <c r="D221" i="1"/>
  <c r="D225" i="1"/>
  <c r="D229" i="1"/>
  <c r="D246" i="1"/>
  <c r="D250" i="1"/>
  <c r="D254" i="1"/>
  <c r="D258" i="1"/>
  <c r="D262" i="1"/>
  <c r="D318" i="1"/>
  <c r="D321" i="1"/>
  <c r="D325" i="1"/>
  <c r="D329" i="1"/>
  <c r="D344" i="1"/>
  <c r="D348" i="1"/>
  <c r="C89" i="1"/>
  <c r="D89" i="1" s="1"/>
  <c r="C93" i="1"/>
  <c r="D93" i="1" s="1"/>
  <c r="C114" i="1"/>
  <c r="D114" i="1" s="1"/>
  <c r="C118" i="1"/>
  <c r="D118" i="1" s="1"/>
  <c r="C122" i="1"/>
  <c r="D122" i="1" s="1"/>
  <c r="C126" i="1"/>
  <c r="D126" i="1" s="1"/>
  <c r="C130" i="1"/>
  <c r="D130" i="1" s="1"/>
  <c r="C180" i="1"/>
  <c r="D180" i="1" s="1"/>
  <c r="C192" i="1"/>
  <c r="D192" i="1" s="1"/>
  <c r="D191" i="1" s="1"/>
  <c r="D200" i="1"/>
  <c r="D216" i="1"/>
  <c r="D211" i="1"/>
  <c r="D222" i="1"/>
  <c r="D226" i="1"/>
  <c r="D230" i="1"/>
  <c r="D243" i="1"/>
  <c r="D247" i="1"/>
  <c r="D251" i="1"/>
  <c r="D255" i="1"/>
  <c r="D259" i="1"/>
  <c r="D319" i="1"/>
  <c r="D322" i="1"/>
  <c r="D326" i="1"/>
  <c r="C55" i="1" l="1"/>
  <c r="C312" i="1"/>
  <c r="D312" i="1" s="1"/>
  <c r="C299" i="1"/>
  <c r="D299" i="1" s="1"/>
  <c r="C285" i="1"/>
  <c r="C272" i="1"/>
  <c r="C311" i="1"/>
  <c r="C298" i="1"/>
  <c r="C284" i="1"/>
  <c r="C271" i="1"/>
  <c r="C310" i="1"/>
  <c r="C296" i="1"/>
  <c r="C283" i="1"/>
  <c r="C270" i="1"/>
  <c r="C309" i="1"/>
  <c r="C295" i="1"/>
  <c r="C282" i="1"/>
  <c r="C269" i="1"/>
  <c r="C339" i="1"/>
  <c r="C308" i="1"/>
  <c r="C294" i="1"/>
  <c r="C281" i="1"/>
  <c r="C268" i="1"/>
  <c r="C340" i="1"/>
  <c r="C307" i="1"/>
  <c r="C293" i="1"/>
  <c r="C280" i="1"/>
  <c r="C267" i="1"/>
  <c r="C305" i="1"/>
  <c r="C292" i="1"/>
  <c r="C278" i="1"/>
  <c r="C304" i="1"/>
  <c r="C291" i="1"/>
  <c r="C277" i="1"/>
  <c r="C303" i="1"/>
  <c r="C290" i="1"/>
  <c r="C276" i="1"/>
  <c r="C302" i="1"/>
  <c r="C289" i="1"/>
  <c r="C275" i="1"/>
  <c r="C314" i="1"/>
  <c r="C301" i="1"/>
  <c r="C287" i="1"/>
  <c r="C274" i="1"/>
  <c r="C313" i="1"/>
  <c r="C300" i="1"/>
  <c r="C286" i="1"/>
  <c r="C273" i="1"/>
  <c r="C364" i="1"/>
  <c r="D364" i="1" s="1"/>
  <c r="D363" i="1" s="1"/>
  <c r="F363" i="1" s="1"/>
  <c r="C357" i="1"/>
  <c r="D357" i="1" s="1"/>
  <c r="D356" i="1" s="1"/>
  <c r="F356" i="1" s="1"/>
  <c r="C353" i="1"/>
  <c r="C337" i="1"/>
  <c r="D337" i="1" s="1"/>
  <c r="C338" i="1"/>
  <c r="D338" i="1" s="1"/>
  <c r="C334" i="1"/>
  <c r="D334" i="1" s="1"/>
  <c r="D332" i="1" s="1"/>
  <c r="F332" i="1" s="1"/>
  <c r="C335" i="1"/>
  <c r="D335" i="1" s="1"/>
  <c r="C333" i="1"/>
  <c r="D333" i="1" s="1"/>
  <c r="D199" i="1"/>
  <c r="D238" i="1"/>
  <c r="D188" i="1"/>
  <c r="C70" i="1"/>
  <c r="D70" i="1" s="1"/>
  <c r="F70" i="1" s="1"/>
  <c r="C135" i="1"/>
  <c r="D135" i="1" s="1"/>
  <c r="C136" i="1"/>
  <c r="D136" i="1" s="1"/>
  <c r="C137" i="1"/>
  <c r="D137" i="1" s="1"/>
  <c r="C138" i="1"/>
  <c r="D138" i="1" s="1"/>
  <c r="C139" i="1"/>
  <c r="D139" i="1" s="1"/>
  <c r="C140" i="1"/>
  <c r="D140" i="1" s="1"/>
  <c r="C141" i="1"/>
  <c r="D141" i="1" s="1"/>
  <c r="C142" i="1"/>
  <c r="D142" i="1" s="1"/>
  <c r="C143" i="1"/>
  <c r="D143" i="1" s="1"/>
  <c r="C134" i="1"/>
  <c r="D134" i="1" s="1"/>
  <c r="D215" i="1"/>
  <c r="D212" i="1"/>
  <c r="D107" i="1"/>
  <c r="D317" i="1"/>
  <c r="F317" i="1" s="1"/>
  <c r="D24" i="1"/>
  <c r="D55" i="1" s="1"/>
  <c r="F55" i="1" s="1"/>
  <c r="D233" i="1"/>
  <c r="D19" i="1"/>
  <c r="D18" i="1" s="1"/>
  <c r="C69" i="1"/>
  <c r="D69" i="1" s="1"/>
  <c r="F69" i="1" s="1"/>
  <c r="D167" i="1"/>
  <c r="D185" i="1"/>
  <c r="D178" i="1"/>
  <c r="D151" i="1"/>
  <c r="D110" i="1"/>
  <c r="D86" i="1"/>
  <c r="D349" i="1"/>
  <c r="F14" i="1"/>
  <c r="D341" i="1"/>
  <c r="D209" i="1"/>
  <c r="D340" i="1"/>
  <c r="D313" i="1"/>
  <c r="D309" i="1"/>
  <c r="D287" i="1"/>
  <c r="D283" i="1"/>
  <c r="D304" i="1"/>
  <c r="D300" i="1"/>
  <c r="D278" i="1"/>
  <c r="D274" i="1"/>
  <c r="D270" i="1"/>
  <c r="D295" i="1"/>
  <c r="D291" i="1"/>
  <c r="D339" i="1"/>
  <c r="D308" i="1"/>
  <c r="D286" i="1"/>
  <c r="D282" i="1"/>
  <c r="D272" i="1"/>
  <c r="D303" i="1"/>
  <c r="D277" i="1"/>
  <c r="D273" i="1"/>
  <c r="D269" i="1"/>
  <c r="D276" i="1"/>
  <c r="D268" i="1"/>
  <c r="C74" i="1"/>
  <c r="D74" i="1" s="1"/>
  <c r="D294" i="1"/>
  <c r="D290" i="1"/>
  <c r="D311" i="1"/>
  <c r="D307" i="1"/>
  <c r="D285" i="1"/>
  <c r="D281" i="1"/>
  <c r="D302" i="1"/>
  <c r="D298" i="1"/>
  <c r="D293" i="1"/>
  <c r="D289" i="1"/>
  <c r="D314" i="1"/>
  <c r="D310" i="1"/>
  <c r="D284" i="1"/>
  <c r="D280" i="1"/>
  <c r="D305" i="1"/>
  <c r="D301" i="1"/>
  <c r="D275" i="1"/>
  <c r="D271" i="1"/>
  <c r="D267" i="1"/>
  <c r="D296" i="1"/>
  <c r="D292" i="1"/>
  <c r="D219" i="1"/>
  <c r="D202" i="1"/>
  <c r="D145" i="1"/>
  <c r="D242" i="1"/>
  <c r="D133" i="1" l="1"/>
  <c r="F133" i="1" s="1"/>
  <c r="D336" i="1"/>
  <c r="D54" i="1"/>
  <c r="F54" i="1" s="1"/>
  <c r="E24" i="1"/>
  <c r="D52" i="1"/>
  <c r="D51" i="1"/>
  <c r="D47" i="1"/>
  <c r="F18" i="1"/>
  <c r="D22" i="1"/>
  <c r="F22" i="1" s="1"/>
  <c r="D68" i="1"/>
  <c r="F68" i="1" s="1"/>
  <c r="D288" i="1"/>
  <c r="D297" i="1"/>
  <c r="D266" i="1"/>
  <c r="D306" i="1"/>
  <c r="D279" i="1"/>
  <c r="E349" i="1"/>
  <c r="F349" i="1" s="1"/>
  <c r="F74" i="1"/>
  <c r="D73" i="1"/>
  <c r="F73" i="1" s="1"/>
  <c r="D53" i="1" l="1"/>
  <c r="F53" i="1" s="1"/>
  <c r="E47" i="1"/>
  <c r="F47" i="1" s="1"/>
  <c r="E51" i="1"/>
  <c r="E52" i="1"/>
  <c r="F52" i="1" s="1"/>
  <c r="D50" i="1"/>
  <c r="D368" i="1" l="1"/>
  <c r="F368" i="1" s="1"/>
  <c r="F51" i="1"/>
  <c r="E50" i="1"/>
  <c r="D370" i="1" l="1"/>
  <c r="D11" i="1" s="1"/>
  <c r="F50" i="1"/>
  <c r="E370" i="1"/>
  <c r="D372" i="1" l="1"/>
  <c r="F370" i="1"/>
  <c r="E11" i="1"/>
  <c r="F11" i="1" s="1"/>
  <c r="E372" i="1"/>
  <c r="F372" i="1" l="1"/>
</calcChain>
</file>

<file path=xl/sharedStrings.xml><?xml version="1.0" encoding="utf-8"?>
<sst xmlns="http://schemas.openxmlformats.org/spreadsheetml/2006/main" count="10752" uniqueCount="3538">
  <si>
    <t>Report</t>
  </si>
  <si>
    <t>TRR</t>
  </si>
  <si>
    <t>Gesellschaft</t>
  </si>
  <si>
    <t>Konzern</t>
  </si>
  <si>
    <t/>
  </si>
  <si>
    <t>Hebesatz</t>
  </si>
  <si>
    <t>100 - Organträger 1</t>
  </si>
  <si>
    <t>Durchschnittlicher Steuersatz (laufendes Jahr)</t>
  </si>
  <si>
    <t>Land</t>
  </si>
  <si>
    <t>Deutschland</t>
  </si>
  <si>
    <t>Durchschnittlicher Steuersatz (für latente Steuern)</t>
  </si>
  <si>
    <t>Periode</t>
  </si>
  <si>
    <t>JGO StE 2018/1</t>
  </si>
  <si>
    <t>GewSt-Anteil der latenten Steuern</t>
  </si>
  <si>
    <t>Währung</t>
  </si>
  <si>
    <t>n/a</t>
  </si>
  <si>
    <t>Körperschaftsteuer</t>
  </si>
  <si>
    <t>Erstellungsdatum</t>
  </si>
  <si>
    <t>2019-04-24 16:14</t>
  </si>
  <si>
    <t>Gewerbesteuer</t>
  </si>
  <si>
    <t>Ersteller</t>
  </si>
  <si>
    <t xml:space="preserve">superuser, </t>
  </si>
  <si>
    <t>Solidaritätszuschlag</t>
  </si>
  <si>
    <t>Id</t>
  </si>
  <si>
    <t>Beschreibung</t>
  </si>
  <si>
    <t>Steuersatz</t>
  </si>
  <si>
    <t>Local GAAP</t>
  </si>
  <si>
    <t>Anpassung IFRS</t>
  </si>
  <si>
    <t>IFRS</t>
  </si>
  <si>
    <t>pos02</t>
  </si>
  <si>
    <t>Verprobung: Übereinstimmung von GuV Steueraufwand/-ertrag und übergeleitetem Steueraufwand /-ertrag</t>
  </si>
  <si>
    <t>pos03</t>
  </si>
  <si>
    <t>Gewinn- und Verlustrechnung (Steueraufwand + / Steuerertrag -)</t>
  </si>
  <si>
    <t xml:space="preserve"> </t>
  </si>
  <si>
    <t>pos03a</t>
  </si>
  <si>
    <t>Tatsächliche Ertragsteuern</t>
  </si>
  <si>
    <t>2018.002079</t>
  </si>
  <si>
    <t>2018.002983</t>
  </si>
  <si>
    <t>pos03b</t>
  </si>
  <si>
    <t>Ertragsteuerumlage</t>
  </si>
  <si>
    <t>2018.002045</t>
  </si>
  <si>
    <t>2018.002975</t>
  </si>
  <si>
    <t>pos03c</t>
  </si>
  <si>
    <t>Latente Steuern</t>
  </si>
  <si>
    <t>pos03d</t>
  </si>
  <si>
    <t>Steuern vom Einkommen und Ertrag gem. GuV</t>
  </si>
  <si>
    <t>pos04</t>
  </si>
  <si>
    <t>Ergebnis vor Steuern (Gewinn + / Verlust -)</t>
  </si>
  <si>
    <t>pos04a</t>
  </si>
  <si>
    <t>Handelsbilanzergebnis vor Ertragsteuern (Gewinn +, Verlust -)</t>
  </si>
  <si>
    <t>pos04b</t>
  </si>
  <si>
    <t>Eliminierung der Ergebnisse aus Organgesellschaften inkl. Umlagen</t>
  </si>
  <si>
    <t>pos05</t>
  </si>
  <si>
    <t>Überleitung zum effektiven Ertragsteueraufwand</t>
  </si>
  <si>
    <t>pos06</t>
  </si>
  <si>
    <t>Erwartete Ertragsteuer</t>
  </si>
  <si>
    <t>pos06a</t>
  </si>
  <si>
    <t>Erwarteter Ertragsteueraufwand /-ertrag (Konzernsteuersatz)</t>
  </si>
  <si>
    <t>pos08</t>
  </si>
  <si>
    <t>Abweichungen vom erwarteten Steuersatz</t>
  </si>
  <si>
    <t>pos08a</t>
  </si>
  <si>
    <t>Abweichung vom erwarteten Steuersatz des Konzerns</t>
  </si>
  <si>
    <t>pos08f</t>
  </si>
  <si>
    <t>Differenz auf Grund des Steuersatzes der Gewerbesteuer (Deutschland)</t>
  </si>
  <si>
    <t>pos08h</t>
  </si>
  <si>
    <t>Effekt aus Personengesellschaften, soweit nicht mit erwartetem Steuersatz besteuert</t>
  </si>
  <si>
    <t>pos08j</t>
  </si>
  <si>
    <t>Effekt aus Abweichungen vom durchschnittlichen latenten Steuersatz</t>
  </si>
  <si>
    <t>pos08_in_out</t>
  </si>
  <si>
    <t>Zugegangene / abgegebene latente Steuern</t>
  </si>
  <si>
    <t>pos08in_gewst</t>
  </si>
  <si>
    <t>Zugegangene latente Steuern (Gewerbesteuer)</t>
  </si>
  <si>
    <t>pos08out_gewst</t>
  </si>
  <si>
    <t>Abgegebene latente Steuern (Gewerbesteuer)</t>
  </si>
  <si>
    <t>pos08in_kst</t>
  </si>
  <si>
    <t>Zugegangene latente Steuern (Körperschaftsteuer)</t>
  </si>
  <si>
    <t>pos08out_kst</t>
  </si>
  <si>
    <t>Abgegebene latente Steuern (Körperschaftsteuer)</t>
  </si>
  <si>
    <t>pos09</t>
  </si>
  <si>
    <t>Wertberichtigungen und Verlustvorträge</t>
  </si>
  <si>
    <t>pos09a_a</t>
  </si>
  <si>
    <t>Änderung Wertberichtigung</t>
  </si>
  <si>
    <t>pos09a_b</t>
  </si>
  <si>
    <t>Effekte aus Verlustvorträgen des laufenden Jahres, davon Körperschaftsteuer</t>
  </si>
  <si>
    <t>pos09a_c</t>
  </si>
  <si>
    <t>Nutzung von Verlustvorträgen, davon Körperschaftsteuer</t>
  </si>
  <si>
    <t>2018.001217</t>
  </si>
  <si>
    <t>2018.001220</t>
  </si>
  <si>
    <t>pos09a_cEffect</t>
  </si>
  <si>
    <t>Effekt aus Verlustrücktrag, davon Körperschaftsteuer</t>
  </si>
  <si>
    <t>pos09a_d</t>
  </si>
  <si>
    <t>Effekte aus Verlustvorträgen des laufenden Jahres, davon Gewerbesteuer</t>
  </si>
  <si>
    <t>pos09a_e</t>
  </si>
  <si>
    <t>Nutzung von Verlustvorträgen, davon Gewerbesteuer</t>
  </si>
  <si>
    <t>2018.003021</t>
  </si>
  <si>
    <t>pos09b_e</t>
  </si>
  <si>
    <t>Effekt aus dem Nichtansatz temporärer Differenzen</t>
  </si>
  <si>
    <t>pos09a_f</t>
  </si>
  <si>
    <t>Latente Steuern aus sonstigen Steuervorteilen</t>
  </si>
  <si>
    <t>pos09a_k</t>
  </si>
  <si>
    <t>Erfassung latenter Steuern aus Verlustvorträgen bzw. sonstigen Steuervorteilen im OCI</t>
  </si>
  <si>
    <t>pos10a</t>
  </si>
  <si>
    <t>Änderung latenter Steuern aufgrund von Steuersatzänderung</t>
  </si>
  <si>
    <t>pos11</t>
  </si>
  <si>
    <t>pos12</t>
  </si>
  <si>
    <t>pos12b</t>
  </si>
  <si>
    <t>pos13</t>
  </si>
  <si>
    <t>Ergebnisse aus at equity bewerteten Unternehmen</t>
  </si>
  <si>
    <t>pos20</t>
  </si>
  <si>
    <t>Konsolidierungshilfszeilen</t>
  </si>
  <si>
    <t>pos20_1</t>
  </si>
  <si>
    <t>Permanente Abweichungen aus dem Bilanzvergleich</t>
  </si>
  <si>
    <t>pos20h</t>
  </si>
  <si>
    <t>Ausländische Steuern aus Betriebsstätten</t>
  </si>
  <si>
    <t>pos20_2</t>
  </si>
  <si>
    <t>pos20_4</t>
  </si>
  <si>
    <t>Steuerbilanzabweichungen der Gesellschaft - temporär</t>
  </si>
  <si>
    <t>pos20_6</t>
  </si>
  <si>
    <t>Korrektur Ergebnis / Umlageabrechnung</t>
  </si>
  <si>
    <t>pos20_9</t>
  </si>
  <si>
    <t>Anpassung steuerliche Risiken</t>
  </si>
  <si>
    <t>pos21</t>
  </si>
  <si>
    <t>Steuern vom Einkommen und Ertrag</t>
  </si>
  <si>
    <t>pos21_a</t>
  </si>
  <si>
    <t>Periodenfremde tatsächliche Steuern</t>
  </si>
  <si>
    <t>pos21_b</t>
  </si>
  <si>
    <t>Ausländische Steuern</t>
  </si>
  <si>
    <t>pos21_c</t>
  </si>
  <si>
    <t>Periodenfremde latente Steuern</t>
  </si>
  <si>
    <t>pos21_e</t>
  </si>
  <si>
    <t>Aufzinsung Körperschaftsteuerguthaben</t>
  </si>
  <si>
    <t>pos22</t>
  </si>
  <si>
    <t>Sonstige</t>
  </si>
  <si>
    <t>pos22_a</t>
  </si>
  <si>
    <t>Latente Steuern aus sonstigen länderspezifischen Positionen</t>
  </si>
  <si>
    <t>pos15g</t>
  </si>
  <si>
    <t>Übrige Sonstige</t>
  </si>
  <si>
    <t>pos16</t>
  </si>
  <si>
    <t>Effektive Ertragsteuern (originäre + latente Steuern)</t>
  </si>
  <si>
    <t>pos17</t>
  </si>
  <si>
    <t>Effektiver Steuersatz (%)</t>
  </si>
  <si>
    <t>pos18</t>
  </si>
  <si>
    <t>Fiktiver Steuersatz (%)</t>
  </si>
  <si>
    <t>Laufende Nr. der Anlage</t>
  </si>
  <si>
    <t>Auf die Beträge lt. Zeile 9 entfallende ausländische Steuern, die der deutschen Einkommensteuer bzw. Körperschaftsteuer entsprechen, gekürzt um einen entstandenen Ermäßigungsanspruch lt. Nachweis</t>
  </si>
  <si>
    <t>Auf die Beträge lt. Zeile 9 entfallende nicht anrechenbare ausländische Steuern, die nach § 34c Abs. 3 EStG zum Steuerabzug berechtigen lt. Nachweis</t>
  </si>
  <si>
    <t>Investmenterträge aus Aktienfonds i. S. des § 2 Abs. 6 InvStG (ggf. i. V. mit § 43 Abs. 3 InvStG lt. gesonderter und einheitlicher Feststellung), die den Kapitalanlagen eines Lebens- oder Krankenversicherungsunternehmens zuzurechnen sind oder wenn die Voraussetzungen des § 20 Abs. 1 Satz 4 Nr. 2 InvStG erfüllt sind, gekürzt um Betriebsvermögensminderungen, Betriebsausgaben und weitere Beträge i. S. des § 21 InvStG (ggf. i. V. mit § 44 InvStG)</t>
  </si>
  <si>
    <t>Auf die Beträge lt. Zeile 12 entfallende ausländische Steuern, die der deutschen Einkommensteuer bzw. Körperschaftsteuer entsprechen, gekürzt um einen entstandenen Ermäßigungsanspruch lt. Nachweis</t>
  </si>
  <si>
    <t>Auf die Beträge lt. Zeile 12 entfallende nicht anrechenbare ausländische Steuern, die nach § 34c Abs. 3 EStG zum Steuerabzug berechtigen lt. Nachweis</t>
  </si>
  <si>
    <t>Investmenterträge aus Mischfonds i. S. des § 2 Abs. 7 InvStG (ggf. i. V. mit § 43 Abs. 3 InvStG lt. gesonderter und einheitlicher Feststellung) gekürzt um Betriebsvermögensminderungen, Betriebsausgaben und weitere Beträge i. S. des § 21 InvStG (ggf. i. V. mit § 44 InvStG) – ohne Beträge, die in Zeile 18 einzutragen sind</t>
  </si>
  <si>
    <t>Auf die Beträge lt. Zeile 15 entfallende ausländische Steuern, die der deutschen Einkommensteuer bzw. Körperschaftsteuer entsprechen, gekürzt um einen entstandenen Ermäßigungsanspruch lt. Nachweis</t>
  </si>
  <si>
    <t>Auf die Beträge lt. Zeile 15 entfallende nicht anrechenbare ausländische Steuern, die nach § 34c Abs. 3 EStG zum Steuerabzug berechtigen</t>
  </si>
  <si>
    <t>Investmenterträge aus Mischfonds i. S. des § 2 Abs. 7 InvStG (ggf. i. V. mit § 43 Abs. 3 InvStG lt. gesonderter und einheitlicher Feststellung), die den Kapitalanlagen eines Lebens- oder Krankenversicherungsunternehmens zuzurechnen sind oder wenn die Voraussetzungen des § 20 Abs. 1 Satz 4 Nr. 2 InvStG erfüllt sind, gekürzt um Betriebsvermögensminderungen, Betriebsausgaben und weitere Beträge i. S. des § 21 InvStG (ggf. i. V. mit § 44 InvStG)</t>
  </si>
  <si>
    <t>Auf die Beträge lt. Zeile 18 entfallende ausländische Steuern, die der deutschen Einkommensteuer bzw. Körperschaftsteuer entsprechen, gekürzt um einen entstandenen Ermäßigungsanspruch lt. Nachweis</t>
  </si>
  <si>
    <t>Name des Staates/Spezial-Investmentfonds</t>
  </si>
  <si>
    <t>Auf die Beträge lt. Zeile 18 entfallende nicht anrechenbare ausländische Steuern, die nach § 34c Abs. 3 EStG zum Steuerabzug berechtigen lt. Nachweis</t>
  </si>
  <si>
    <t>Investmenterträge aus Immobilienfonds i. S. des § 2 Abs. 9 InvStG (ggf. i. V. mit § 43 Abs. 3 InvStG lt. gesonderter und einheitlicher Feststellung) gekürzt um Betriebsvermögensminderungen, Betriebsausgaben und weitere Beträge i. S. des § 21 InvStG (ggf. i. V. mit § 44 InvStG)</t>
  </si>
  <si>
    <t>Auf die Beträge lt. Zeile 21 entfallende ausländische Steuern, die der deutschen Einkommensteuer bzw. Körperschaftsteuer entsprechen, gekürzt um einen entstandenen Ermäßigungsanspruch lt. Nachweis</t>
  </si>
  <si>
    <t>Auf die Beträge lt. Zeile 21 entfallende nicht anrechenbare ausländische Steuern, die nach § 34c Abs. 3 EStG zum Steuerabzug berechtigen lt. Nachweis</t>
  </si>
  <si>
    <t>Auf die Beträge lt. Zeile 24 entfallende ausländische Steuern, die der deutschen Einkommensteuer bzw. Körperschaftsteuer entsprechen, gekürzt um einen entstandenen Ermäßigungsanspruch lt. Nachweis</t>
  </si>
  <si>
    <t>Auf die Beträge lt. Zeile 24 entfallende nicht anrechenbare ausländische Steuern, die nach § 34c Abs. 3 EStG zum Steuerabzug berechtigen lt. Nachweis</t>
  </si>
  <si>
    <t>Auf die Beträge lt. Zeile 27 entfallende ausländische Steuern, die der deutschen Einkommensteuer bzw. Körperschaftsteuer entsprechen, gekürzt um einen entstandenen Ermäßigungsanspruch lt. Nachweis</t>
  </si>
  <si>
    <t>Lt. Doppelbesteuerungsabkommen anzurechnende fiktive ausländische Steuer</t>
  </si>
  <si>
    <t>ISIN (bei Spezial-Investmentfonds)</t>
  </si>
  <si>
    <t>Steuerfreie Bezüge und Veräußerungsgewinne nach § 8b Abs. 1 und 2 KStG, gekürzt um Gewinnminderungen nach § 8b Abs. 3 KStG</t>
  </si>
  <si>
    <t>Auf die Beträge lt. Zeile 27 entfallende nicht anrechenbare ausländische Steuern, die nach § 34c Abs. 3 EStG zum Steuerabzug berechtigen lt. Nachweis</t>
  </si>
  <si>
    <t>Ausländische Einkünfte nach § 34c Abs. 1 EStG (bei Organgesellschaften: wenn der Organträger der Körperschaftsteuer unterliegt)</t>
  </si>
  <si>
    <t>Ausländische Steuern nach § 34c Abs. 1 EStG</t>
  </si>
  <si>
    <t>Ausländische Steuern i. S. des § 34c Abs. 2 EStG (bei Organgesellschaften: wenn der Organträger der Körperschaftsteuer unterliegt)</t>
  </si>
  <si>
    <t>Ausländische Einkünfte nach § 34c Abs. 1 EStG, wenn der Organträger der Körperschaftsteuer unterliegt</t>
  </si>
  <si>
    <t>Ausländische Einkünfte nach § 34c Abs. 1 EStG, wenn der Organträger der Einkommensteuer unterliegt</t>
  </si>
  <si>
    <t>Ausländische Steuern i. S. des § 34c Abs. 2 EStG, wenn der Organträger der Körperschaftsteuer unterliegt</t>
  </si>
  <si>
    <t>Auf die Beträge lt. Zeile 3 entfallende ausländische Steuern, die der deutschen Einkommensteuer bzw. Körperschaftsteuer entsprechen, gekürzt um einen entstandenen Ermäßigungsanspruch lt. Nachweis</t>
  </si>
  <si>
    <t>Ausländische Steuern i. S. des § 34c Abs. 2 EStG, wenn der Organträger der Einkommensteuer unterliegt</t>
  </si>
  <si>
    <t>Auf die Beträge lt. Zeile 3 entfallende nicht anrechenbare ausländische Steuern, die nach § 34c Abs. 3 EStG zum Steuerabzug berechtigen lt. Nachweis</t>
  </si>
  <si>
    <t>Auf die Beträge lt. Zeile 6 entfallende ausländische Steuern, die der deutschen Einkommensteuer bzw. Körperschaftsteuer entsprechen, gekürzt um einen entstandenen Ermäßigungsanspruch lt. Nachweis</t>
  </si>
  <si>
    <t>Nach deutschem Steuerrecht ermittelte steuerpflichtige ausländische Einkünfte</t>
  </si>
  <si>
    <t>Nach deutschem Steuerrecht ermittelte ausländische Einkünfte</t>
  </si>
  <si>
    <t>Davon ab: ausländische Einkünfte, die in dem Staat, aus dem sie stammen, nach dessen Recht nicht besteuert werden (§ 34c Abs. 1 Satz 3 Halbs. 2 EStG)</t>
  </si>
  <si>
    <t>Summe der Einkünfte (Summe der Beträge lt. Zeilen 32 Anlage ZVE und 26 Anlage OT)</t>
  </si>
  <si>
    <t>Anrechnungshöchstbetrag</t>
  </si>
  <si>
    <t>Anrechenbare Steuern</t>
  </si>
  <si>
    <t>Auf die Beträge lt. Zeile 6 entfallende nicht anrechenbare ausländische Steuern, die nach § 34c Abs. 3 EStG zum Steuerabzug berechtigen</t>
  </si>
  <si>
    <t>Investmenterträge aus Aktienfonds i. S. des § 2 Abs. 6 InvStG (ggf. i. V. mit § 43 Abs. 3 InvStG lt. gesonderter und einheitlicher Feststellung) gekürzt um Betriebsvermögensminderungen, Betriebsausgaben und weitere Beträge i. S. des § 21 InvStG (ggf. i. V. mit § 44 InvStG) – ohne Beträge, die in Zeile 12 einzutragen sind</t>
  </si>
  <si>
    <t>Abzuziehende ausländische Steuern nach § 34c Abs. 2 EStG</t>
  </si>
  <si>
    <t>Bezüge und Veräußerungsgewinne nach § 8b KStG</t>
  </si>
  <si>
    <t>Bezüge und Veräußerungsgewinne nach § 3 Nr. 40 EStG</t>
  </si>
  <si>
    <t>Aktienfonds</t>
  </si>
  <si>
    <t>Mischfonds</t>
  </si>
  <si>
    <t>Immobilienfonds</t>
  </si>
  <si>
    <t>Immobilienfonds mit Anlageschwerpunkt im Ausland</t>
  </si>
  <si>
    <t>Übrige ausländische Einkünfte</t>
  </si>
  <si>
    <t>Davon ab: Minderung der negativen Einkünfte / Gewinnminderungen des laufenden Veranlagungszeitraums i. S. der Zeilen 9 und 10 nach § 3a Abs. 3 Satz 2 Nr. 11 Buchst. d EStG (ggf. anteiliger Betrag lt. Zeile 29 der Anlage SAN)</t>
  </si>
  <si>
    <t>Zwischensumme</t>
  </si>
  <si>
    <t>Davon ab: Betrag lt. Zeile 14 Vorspalte, höchstens Betrag aus Zeile 11 (übertrag nach Zeile 27 der Anlage ZVE)</t>
  </si>
  <si>
    <t>Verbleibende negative Einkünfte / Gewinnminderungen zum Schluss des Veranlagungszeitraums</t>
  </si>
  <si>
    <t>Verbleibende fortführungsgebundene negative Einkünfte / Gewinnminderungen zum Schluss des vorangegangenen Veranlagungszeitraums</t>
  </si>
  <si>
    <t>Davon ab: Untergang der festgestellten verbleibenden fortführungsgebundenen negativen Einkünfte / Gewinnminderungen aufgrund eines schädlichen Ereignisses i. S. des § 8d Abs. 2 KStG (Betrag lt. Zeile 17)</t>
  </si>
  <si>
    <t>Davon ab: In den wegfallenden negativen Einkünften / Gewinnminderungen enthaltene fortführungsgebundene negative Einkünfte / Gewinnminderungen (In den Beträgen lt. Zeilen 5, 7 und 8a enthalten, höchstens Betrag lt. Zeile 17 abzüglich Betrag lt. Zeile 18)</t>
  </si>
  <si>
    <t>Davon ab: Verrechnung mit den fortführungsgebundenen negativen Einkünften / Gewinnminderungen (Betrag lt. Zeile 15, höchstens Betrag lt. Zeile 17 abzüglich Summe der Beträge lt. Zeilen 18 und 20)</t>
  </si>
  <si>
    <t>Im Betrag lt. Zeile 16 enthaltene zum Schluss des Veranlagungszeitraums verbleibende fortführungsgebundene negative Einkünfte / Gewinnminderungen</t>
  </si>
  <si>
    <t>Verbleibende negative Einkünfte / Gewinnminderungen zum Schluss des vorangegangenen Veranlagungszeitraums</t>
  </si>
  <si>
    <t>Davon ab: Im Fall der Abspaltung: Verringerung der verbleibenden negativen Einkünfte / Gewinnminderungen bei der übertragenden Körperschaft (§ 15 Abs. 3, § 16 UmwStG)</t>
  </si>
  <si>
    <t>Davon ab: Minderung der verbleibenden negativen Einkünfte / Gewinnminderungen nach § 3a Abs. 3 Satz 2 Nr. 11 Buchst. d EStG (ggf. anteiliger Betrag lt. Zeile 29 der Anlage SAN)</t>
  </si>
  <si>
    <t>Nicht nach DBA steuerfreie negative Einkünfte / Gewinnminderungen i. S des § 2a Abs. 1 EStG</t>
  </si>
  <si>
    <t>Anfangsbestand</t>
  </si>
  <si>
    <t>Negative Einkünfte / Gewinnminderungen des laufenden Veranlagungszeitraums</t>
  </si>
  <si>
    <t>Positive Einkünfte des laufenden Veranlagungszeitraums</t>
  </si>
  <si>
    <t>Endbestand</t>
  </si>
  <si>
    <t>Fortführungsgebundener Verlustvortrag nach § 8d KStG</t>
  </si>
  <si>
    <t>Steuernummer</t>
  </si>
  <si>
    <t>Bezüge lt. Zeile 6, die die Voraussetzungen der Steuerbefreiung nach § 8b Abs. 1 i. V. mit § 8b Abs. 4 KStG bzw. nach § 3 Nr. 41 Buchst. a EStG oder nach DBA erfüllen</t>
  </si>
  <si>
    <t>Mit den Beträgen lt. Zeile 16 in unmittelbarem Zusammenhang stehende andere Aufwendungen (Betrag lt. Zeile 9, höchstens Betrag lt. Zeile 16 abzüglich Betrag lt. Zeile 17)</t>
  </si>
  <si>
    <t>Bezeichnung der Körperschaft</t>
  </si>
  <si>
    <t>Bezüge lt. Zeile 6, die die Voraussetzungen der Steuerbefreiung nach § 3 Nr. 40 EStG erfüllen (nicht, wenn in Zeile 7 der Wert 4 eingetragen ist)</t>
  </si>
  <si>
    <t>Bezüge nach § 3 Nr. 40 EStG gekürzt um Betriebsausgaben nach § 3c Abs. 2 EStG vor Anwendung des Teileinkünfteverfahrens (Betrag lt. Zeile 21 abzüglich der Summe der Beträge lt. Zeilen 8 und 9 multipliziert mit dem Prozentsatz lt. Zeile 63 des Vordrucks GewSt 1 A, bei Eintragung in Zeile 11: multipliziert mit dem Prozentsatz lt. Zeile 11)</t>
  </si>
  <si>
    <t>Mit den Beträgen lt. Zeile 24 in unmittelbarem Zusammenhang stehende andere Aufwendungen (Betrag lt. Zeile 9, höchstens Betrag lt. Zeile 24 abzüglich Betrag lt. Zeile 25)</t>
  </si>
  <si>
    <t>Straße</t>
  </si>
  <si>
    <t>Hausnummer</t>
  </si>
  <si>
    <t>Hausnummerzusatz</t>
  </si>
  <si>
    <t>Adressergänzung</t>
  </si>
  <si>
    <t>Postleitzahl (Inland)</t>
  </si>
  <si>
    <t>Ort</t>
  </si>
  <si>
    <t>Ansässigkeitsstaat</t>
  </si>
  <si>
    <t>Gesamtbetrag der im Wirtschaftsjahr erhaltenen Bezüge i. S. des § 20 Abs. 1 Nr. 1, 2, 9 und 10 Buchstabe a EStG aus dieser Beteiligung</t>
  </si>
  <si>
    <t xml:space="preserve">Die Beteiligung erfüllt die Voraussetzungen des </t>
  </si>
  <si>
    <t>Mit den Bezügen lt. Zeile 6 in unmittelbarem Zusammenhang stehende Aufwendungen i. S. des § 8 Nr. 1 GewStG</t>
  </si>
  <si>
    <t>Mit den Bezügen lt. Zeile 6 in unmittelbarem Zusammenhang stehende andere Aufwendungen</t>
  </si>
  <si>
    <t>Allgemeine Angaben zur Körperschaft, an der die Beteiligung besteht</t>
  </si>
  <si>
    <t>Angaben zur Ausschüttung</t>
  </si>
  <si>
    <t>Angaben für Körperschaften sowie für Mitunternehmerschaften und Organgesellschaften, sofern Körperschaften beteiligt sind</t>
  </si>
  <si>
    <t>Angaben für Einzelunternehmen sowie für Mitunternehmerschaften und Organgesellschaften, sofern natürliche Personen beteiligt sind.</t>
  </si>
  <si>
    <t>Zum Ende des vorangegangenen Erhebungszeitraums gesondert festgestellter vortragsfähiger Gewerbeverlust</t>
  </si>
  <si>
    <t>Von einem anderen Steuerschuldner im Falle des Rechtsformwechsels übernommener Gewerbeverlust aus der Zeit vor dem Rechtsformwechsel, soweit nach § 10a GewStG vortragsfähig</t>
  </si>
  <si>
    <t>Staat</t>
  </si>
  <si>
    <t>Gewinne i. S. des § 8b Abs. 3 Satz 8 KStG</t>
  </si>
  <si>
    <t>Gewinnminderungen i. S. des § 8b Abs. 3 Satz 3 bis 7 KStG</t>
  </si>
  <si>
    <t>Nach § 8b Abs. 10 Satz 1 KStG nicht abziehbare Aufwendungen, soweit sie sich auf die überlassenen Anteile beziehen</t>
  </si>
  <si>
    <t>Fiktive Einnahmen und/oder Bezüge i. S. des § 8b Abs. 10 Satz 2 KStG</t>
  </si>
  <si>
    <t>Postleitzahl</t>
  </si>
  <si>
    <t>Finanzamt</t>
  </si>
  <si>
    <t>Kapitalertragsteuer</t>
  </si>
  <si>
    <t>Bezeichnung</t>
  </si>
  <si>
    <t>Gewinnminderung i. S. des § 8b Abs. 3 Satz 3 bis 7 KStG</t>
  </si>
  <si>
    <t>5 % der Bezüge bzw. Gewinne i. S. des § 8b Abs. 1 und/oder Abs. 2 KStG, soweit es sich hierbei um Bezüge aus entliehenen Anteilen i. S. des § 8b Abs. 10 KStG handelt</t>
  </si>
  <si>
    <t>Nach § 8b Abs. 1 KStG steuerfreie Bezüge</t>
  </si>
  <si>
    <t>Nach § 3 Nr. 41 Buchst. a EStG steuerfreie Bezüge</t>
  </si>
  <si>
    <t>Nach § 8b Abs. 2 KStG steuerfreie Gewinne</t>
  </si>
  <si>
    <t>Nach § 3 Nr. 41 Buchst. b EStG steuerfreie Gewinne</t>
  </si>
  <si>
    <t>Nach DBA steuerfreie Einkünfte i. S. des § 8b Abs. 1 KStG</t>
  </si>
  <si>
    <t>Dazu: Gewinne i. S. des § 8b Abs. 3 Satz 8 KStG aus unmittelbaren Beteiligungen</t>
  </si>
  <si>
    <t>Dazu: Gewinne i. S. des § 8b Abs. 3 Satz 8 KStG aus mittelbaren Beteiligungen über Personengesellschaften</t>
  </si>
  <si>
    <t>Einkommensminderungen bzw. -erhöhungen nach § 8b Abs. 8 Satz 4 und 5 KStG</t>
  </si>
  <si>
    <t xml:space="preserve">Beträge i. S. der Zeile 104, soweit es sich dabei um Bezüge i. S. des § 8b Abs. 1 KStG, auf die § 8b Abs. 4 KStG nicht anzuwenden ist, und/oder um Gewinne i. S. des § 8b Abs. 2 KStG handelt. </t>
  </si>
  <si>
    <t>5 % der Summe der Beträge lt. Zeilen 86 bis 88 und/oder der Beträge lt. Zeilen 92 und 93, soweit es sich hierbei um Bezüge aus entliehenen Anteilen i. S. des § 8b Abs. 10 KStG handelt</t>
  </si>
  <si>
    <t>Jahresüberschuss/-fehlbetrag lt. Handelsbilanz</t>
  </si>
  <si>
    <t>Gewinn (+) / Verlust (-) lt. G+V nach Steuern (vor Gewinnabführung und Gewinnverwendung)</t>
  </si>
  <si>
    <t>Dazu: manuelle Korrektur des Jahresüberschusses/-fehlbetrages (HB)</t>
  </si>
  <si>
    <t>Davon ab: Von der Organgesellschaft an den Organträger abzuführender Gewinn (nur bei Organgesellschaften)</t>
  </si>
  <si>
    <t>Dazu: Vom Organträger an die Organgesellschaft zum Ausgleich eines sonst entstehenden Jahresfehlbetrags zu leistender Betrag (nur bei Organgesellschaften)</t>
  </si>
  <si>
    <t>Dazu: Abführungs-/Ausschüttungsgesperrte Beträge (nur bei Organgesellschaften)</t>
  </si>
  <si>
    <t>Dazu / Davon ab: Zuführung von Rücklagen (+) / Auflösung von Rücklagen (-)</t>
  </si>
  <si>
    <t>Dazu / Davon ab: Korrektur des Jahresüberschusses/ -fehlbetrages nach § 5b Abs. 1 Satz 2 EStG bzw. § 60 Abs. 2 EStDV zur Anpassung an die steuerlich maßgeblichen Wertansätze</t>
  </si>
  <si>
    <t>Dazu: Korrektur nach § 5b Abs. 1 Satz 2 EStG bzw. § 60 Abs. 2 EStDV zur Anpassung an die steuerlich maßgeblichen Wertansätze (ohne True-Up-Effekte / ohne Effekte aus Umwandlungen) (temporär)</t>
  </si>
  <si>
    <t>Dazu: Korrektur nach § 5b Abs. 1 Satz 2 EStG bzw. § 60 Abs. 2 EStDV zur Anpassung an die steuerlich maßgeblichen Wertansätze (ohne True-Up-Effekte / ohne Effekte aus Umwandlungen) (permanent)</t>
  </si>
  <si>
    <t>Dazu: Korrektur des Steuer-/Handelsbilanzergebnisses durch Änderung in einer True-Up-Periode (temporär)</t>
  </si>
  <si>
    <t>Dazu: Korrektur des Steuer-/Handelsbilanzergebnisses durch Änderung in einer True-Up-Periode (permanent)</t>
  </si>
  <si>
    <t>Dazu / Davon ab: Korrektur des Steuer-/Handelsbilanzergebnisses aus Umwandlungen</t>
  </si>
  <si>
    <t>Mit den Erträgen lt. Zeile 109 in Zusammenhang stehende Betriebsvermögensminderungen, Betriebsausgaben, Teilwertabschreibungen oder Veräußerungskosten</t>
  </si>
  <si>
    <t>Investmenterträge i. S. des § 20 Abs. 1 Nr. 3 EStG aus Aktienfonds i. S. des § 2 Abs. 6 InvStG, die den Kapitalanlagen eines Lebens- oder Krankenversicherungsunternehmens zuzurechnen sind oder wenn die Voraussetzungen des § 20 Abs. 1 Satz 4 Nr. 2 InvStG erfüllt sind und Erträge aus dem Ansatz des Teilwerts (vor Teilfreistellung)</t>
  </si>
  <si>
    <t>Mit den Erträgen lt. Zeile 112 in Zusammenhang stehende Betriebsvermögensminderungen, Betriebsausgaben, Teilwertabschreibungen oder Veräußerungskosten</t>
  </si>
  <si>
    <t>Mit den Erträgen lt. Zeile 115 in Zusammenhang stehende Betriebsvermögensminderungen, Betriebsausgaben, Teilwertabschreibungen oder Veräußerungskosten</t>
  </si>
  <si>
    <t>Investmenterträge i. S. des § 20 Abs. 1 Nr. 3 EStG aus Mischfonds i. S. des § 2 Abs. 7 InvStG, die den Kapitalanlagen eines Lebens- oder Krankenversicherungsunternehmens zuzurechnen sind oder wenn die Voraussetzungen des § 20 Abs. 1 Satz 4 Nr. 2 InvStG erfüllt sind und Erträge aus dem Ansatz des Teilwerts (vor Teilfreistellung)</t>
  </si>
  <si>
    <t>Mit den Erträgen lt. Zeile 118 in Zusammenhang stehende Betriebsvermögensminderungen, Betriebsausgaben, Teilwertabschreibungen oder Veräußerungskosten</t>
  </si>
  <si>
    <t>Investmenterträge i. S. des § 20 Abs. 1 Nr. 3 EStG aus Immobilienfonds i. S. des § 2 Abs. 9 InvStG und Erträge aus dem Ansatz des Teilwerts (vor Teilfreistellung)</t>
  </si>
  <si>
    <t>Mit den Erträgen lt. Zeile 121 in Zusammenhang stehende Betriebsvermögensminderungen, Betriebsausgaben, Teilwertabschreibungen oder Veräußerungskosten</t>
  </si>
  <si>
    <t>Investmenterträge i. S. des § 20 Abs. 1 Nr. 3 EStG aus Immobilienfonds, die die Voraussetzungen des § 20 Abs. 3 Satz 1 Nr. 2 InvStG erfüllen und Erträge aus dem Ansatz des Teilwerts (vor Teilfreistellung)</t>
  </si>
  <si>
    <t>Mit den Erträgen lt. Zeile 125 in Zusammenhang stehende Betriebsvermögensminderungen, Betriebsausgaben, Teilwertabschreibungen oder Veräußerungskosten</t>
  </si>
  <si>
    <t>Mit den Erträgen lt. Zeile 129 in Zusammenhang stehende Betriebsvermögensminderungen, Betriebsausgaben oder Veräußerungskosten</t>
  </si>
  <si>
    <t>Investmenterträge i. S. des § 20 Abs. 1 Nr. 3 EStG aus Aktienfonds i. S. des § 2 Abs. 6 InvStG lt. gesonderter und einheitlicher Feststellung, die den Kapitalanlagen eines Lebens- oder Krankenversicherungsunternehmens zuzurechnen sind oder wenn die Voraussetzungen des § 20 Abs. 1 Satz 4 Nr. 2 InvStG erfüllt sind (vor Teilfreistellung)</t>
  </si>
  <si>
    <t>Mit den Erträgen lt. Zeile 132 in Zusammenhang stehende Betriebsvermögensminderungen, Betriebsausgaben oder Veräußerungskosten</t>
  </si>
  <si>
    <t>Mit den Erträgen lt. Zeile 135 in Zusammenhang stehende Betriebsvermögensminderungen, Betriebsausgaben oder Veräußerungskosten</t>
  </si>
  <si>
    <t>Investmenterträge i. S. des § 20 Abs. 1 Nr. 3 EStG aus Mischfonds i. S. des § 2 Abs. 7 InvStG lt. gesonderter und einheitlicher Feststellung, die den Kapitalanlagen eines Lebens- oder Krankenversicherungsunternehmens zuzurechnen sind oder wenn die Voraussetzungen des § 20 Abs. 1 Satz 4 Nr. 2 InvStG erfüllt sind (vor Teilfreistellung)</t>
  </si>
  <si>
    <t>Mit den Erträgen lt. Zeile 138 in Zusammenhang stehende Betriebsvermögensminderungen, Betriebsausgaben oder Veräußerungskosten</t>
  </si>
  <si>
    <t>Investmenterträge i. S. des § 20 Abs. 1 Nr. 3 EStG aus Immobilienfonds i. S. des § 2 Abs. 9 InvStG lt. gesonderter und einheitlicher Feststellung (vor Teilfreistellung)</t>
  </si>
  <si>
    <t>Mit den Erträgen lt. Zeile 141 in Zusammenhang stehende Betriebsvermögensminderungen, Betriebsausgaben oder Veräußerungskosten</t>
  </si>
  <si>
    <t>Investmenterträge i. S. des § 20 Abs. 1 Nr. 3 EStG aus Immobilienfonds, die die Voraussetzungen des § 20 Abs. 3 Satz 1 Nr. 2 InvStG erfüllen lt. gesonderter und einheitlicher Feststellung (vor Teilfreistellung)</t>
  </si>
  <si>
    <t>Mit den Erträgen lt. Zeile 145 in Zusammenhang stehende Betriebsvermögensminderungen, Betriebsausgaben oder Veräußerungskosten</t>
  </si>
  <si>
    <t>Mit den inländischen Beteiligungseinnahmen lt. Zeile 148 in Zusammenhang stehende Betriebsvermögensminderungen, Betriebsausgaben oder Veräußerungskosten</t>
  </si>
  <si>
    <t>Mit den inländischen Beteiligungseinnahmen lt. Zeile 151 in Zusammenhang stehende Betriebsvermögensminderungen, Betriebsausgaben oder Veräußerungskosten</t>
  </si>
  <si>
    <t>Mit den inländischen Immobilienerträgen und sonstigen inländischen Einkünften lt. Zeile 154 in Zusammenhang stehende Betriebsvermögensminderungen, Betriebsausgaben oder Veräußerungskosten</t>
  </si>
  <si>
    <t>Mit den inländischen Immobilienerträgen und sonstigen inländischen Einkünften lt. Zeile 157 in Zusammenhang stehende Betriebsvermögensminderungen, Betriebsausgaben oder Veräußerungskosten</t>
  </si>
  <si>
    <t>Davon ab / Dazu: positiver/negativer Anleger-Abkommensgewinn nach § 49 Abs. 1 Satz 1 Nr. 2 (ggf. i. V. mit § 49 Abs. 1 Satz 2) InvStG</t>
  </si>
  <si>
    <t>Davon ab / Dazu: positiver/negativer Anleger-Teilfreistellungsgewinn nach § 49 Abs. 1 Satz 1 Nr. 3 (ggf. i. V. mit § 49 Abs. 1 Satz 2) InvStG</t>
  </si>
  <si>
    <t>Davon ab: Von der Organgesellschaft an den Organträger abzuführender Gewinn</t>
  </si>
  <si>
    <t>Dazu: Vom Organträger an die Organgesellschaft zum Ausgleich eines sonst entstehenden Jahresfehlbetrages zu leistender Betrag</t>
  </si>
  <si>
    <t>Dazu: Ausgleichszahlungen des Organträgers an außenstehende Anteilseigner der Organgesellschaft (§ 4 Abs. 5 Satz 1 Nr. 9 EStG)</t>
  </si>
  <si>
    <t>Dazu: Neutralisierung eines bei der Gewinnermittlung berücksichtigten Aufwands aus der Auflösung aktiver oder der Bildung passiver Ausgleichsposten i. S. des § 14 Abs. 4 KStG</t>
  </si>
  <si>
    <t>Davon ab: Neutralisierung eines bei der Gewinnermittlung berücksichtigten Ertrages aus der Bildung aktiver oder der Auflösung passiver Ausgleichsposten i. S. des § 14 Abs. 4 KStG</t>
  </si>
  <si>
    <t>Dazu: Mehrabführungen, die ihre Ursache in vororganschaftlicher Zeit haben (§ 14 Abs. 3 Satz 1 KStG)</t>
  </si>
  <si>
    <t>Dazu / Davon ab: Pauschaler Gewinn / Verlust aus dem Betrieb von Handelsschiffen bei gesonderter Gewinnermittlung nach § 5a EStG</t>
  </si>
  <si>
    <t>Davon ab: Von der Organgesellschaft erhaltene verdeckte Gewinnausschüttung</t>
  </si>
  <si>
    <t>Davon ab: Vom Organträger an die Organgesellschaft zum Ausgleich eines sonst entstehenden Jahresfehlbetrags zu leistender Betrag</t>
  </si>
  <si>
    <t>Dazu: Von der Organgesellschaft geleistete Ausgleichszahlungen an außenstehende Anteilseigner (§ 4 Abs. 5 Satz 1 Nr. 9 EStG)</t>
  </si>
  <si>
    <t>Dazu: An den Organträger geleistete verdeckte Gewinnausschüttungen (R 14.6 Abs. 4 Satz 1 KStR 2015)</t>
  </si>
  <si>
    <t>Dazu: An außenstehende Anteilseigner geleistete verdeckte Gewinnausschüttungen (R 14.6 Abs. 4 Satz 4 KStR 2015)</t>
  </si>
  <si>
    <t>Dazu: Zinsaufwendungen i. S. des § 4h Abs. 3 Satz 2 und 4 EStG des laufenden Wirtschaftsjahres der Organgesellschaft(en) (Betrag lt. Zeile 12 der Anlage Zinsschranke)</t>
  </si>
  <si>
    <t>Davon ab: Nach Anwendung des § 4h EStG i. V. mit § 8 Abs. 1, § 8a KStG als Betriebsausgaben abziehbare Zinsaufwendungen (Betrag lt. Zeile 24 der Anlage Zinsschranke)</t>
  </si>
  <si>
    <t>Davon ab: Einnahmen aus der Verwertung von Altmaterial (außer Altpapier), das unentgeltlich außerhalb einer ständig dafür vorgehaltenen Verkaufsstelle erworben wurde</t>
  </si>
  <si>
    <t>Dazu: Mit den Einnahmen lt. Zeilen 18 und 19 in Zusammenhang stehende tatsächliche Aufwendungen</t>
  </si>
  <si>
    <t>Dazu: Anzusetzender branchenüblicher Reingewinn aus der Verwertung von Altmaterial nach § 64 Abs. 5 AO (5% des Betrages lt. Zeile 18 zuzüglich 20% des Betrages lt. Zeile 19)</t>
  </si>
  <si>
    <t xml:space="preserve">Davon ab: Einnahmen aus Tätigkeiten nach § 64 Abs. 6 AO </t>
  </si>
  <si>
    <t>Dazu: Mit den Einnahmen lt. Zeile 22 in Zusammenhang stehende tatsächliche Aufwendungen</t>
  </si>
  <si>
    <t>Dazu: Pauschalierter Gewinn nach § 64 Abs. 6 AO (15% des Betrages lt. Zeile 22)</t>
  </si>
  <si>
    <t>Davon ab: Verlustverrechnung nach § 15b EStG, ggf. unter Berücksichtigung von § 2 Abs. 4 Satz 3 und 4 UmwStG (ohne Beträge aus Beteiligungen an Personengesellschaften)</t>
  </si>
  <si>
    <t>Dazu: Nicht ausgleichsfähige Verluste aus gewerblicher Tierzucht/-haltung i. S. des § 15 Abs. 4 Satz 1 EStG ggf. i. V. mit § 2 Abs. 4 Satz 1 und 2 UmwStG und des § 20 Abs. 6 Satz 4 UmwStG</t>
  </si>
  <si>
    <t>Davon ab: Verrechnung von Gewinnen aus gewerblicher Tierzucht/-haltung des laufenden Jahres mit dem Verlustvortrag und dem Verlustrücktrag aus dem folgenden Veranlagungszeitraum nach § 15 Abs. 4 Satz 2 EStG, ggf. unter Berücksichtigung von § 2 Abs. 4 Satz 3 und 4 UmwStG</t>
  </si>
  <si>
    <t>Dazu: Nicht ausgleichsfähige Verluste aus Termingeschäften i. S. des § 15 Abs. 4 Satz 3 EStG ggf. i. V. mit § 2 Abs. 4 Satz 1 und 2 UmwStG und des § 20 Abs. 6 Satz 4 UmwStG</t>
  </si>
  <si>
    <t>Betrag</t>
  </si>
  <si>
    <t>Davon ab: Gewinnerhöhungen im Zusammenhang mit versteuerten verdeckten Gewinnausschüttungen (gemäß BMF-Schreiben vom 28.05.2002, BStBl I S. 603)</t>
  </si>
  <si>
    <t>Dazu: Nicht abziehbare genossenschaftliche Rückvergütungen - verdeckte Gewinnausschüttungen nach R 22 Abs. 13 KStR 2015 (Betrag lt. Zeile 18 der Anlage GR)</t>
  </si>
  <si>
    <t>Dazu: Körperschaftsteuer lt. Handelsbilanz</t>
  </si>
  <si>
    <t>Dazu: Zusätzliche Körperschaftsteuer lt. Steuerbilanz</t>
  </si>
  <si>
    <t>Dazu: Körperschaftsteuer lt. Handelsbilanz - für Vorjahre</t>
  </si>
  <si>
    <t>Dazu: Zusätzliche Körperschaftsteuer lt. Steuerbilanz - für Vorjahre</t>
  </si>
  <si>
    <t>Dazu: Umlage Körperschaftsteuer lt. Handelsbilanz - für Vorjahre</t>
  </si>
  <si>
    <t>Dazu: Umlage für steuerliche Risiken</t>
  </si>
  <si>
    <t>Dazu: Umlage für steuerliche Risiken - für Vorjahre</t>
  </si>
  <si>
    <t>Dazu: Solidaritätszuschlag lt. Handelsbilanz</t>
  </si>
  <si>
    <t>Dazu: Solidaritätszuschlag auf die Kapitalertragsteuer, für die die Voraussetzungen des § 36a Abs. 1 Satz 1 EStG nicht erfüllt sind (zusätzlich erfolgswirksam gebucht lt. Steuerbilanz)</t>
  </si>
  <si>
    <t>Dazu: Zusätzlicher Solidaritätszuschlag lt. Steuerbilanz</t>
  </si>
  <si>
    <t>Dazu: Solidaritätszuschlag lt. Handelsbilanz - für Vorjahre</t>
  </si>
  <si>
    <t>Dazu: Zusätzlicher Solidaritätszuschlag lt. Steuerbilanz - für Vorjahre</t>
  </si>
  <si>
    <t>Dazu: Erfolgswirksam gebuchter Solidaritätszuschlag zur Kapitalertragsteuer</t>
  </si>
  <si>
    <t>Dazu: Erfolgswirksam gebuchter Solidaritätszuschlag zur nicht anzurechnenden Kapitalertragsteuer</t>
  </si>
  <si>
    <t>Dazu: Umlage Solidaritätszuschlag lt. Handelsbilanz - für Vorjahre</t>
  </si>
  <si>
    <t>Dazu: Solidaritätszuschlag auf die Kapitalertragsteuer, für die die Voraussetzungen des § 36a Abs. 1 Satz 1 EStG nicht erfüllt sind (erfolgswirksam gebucht lt. Handelsbilanz)</t>
  </si>
  <si>
    <t>Dazu: Erfolgswirksam gebuchter Solidaritätszuschlag zur Kapitalertragsteuer (fremder Aufwand, z. B. aufwandswirksam gebuchte Gutschriften an die Organgesellschaften)</t>
  </si>
  <si>
    <t>Dazu: Anzurechnende Kapitalertragsteuer auf vereinnahmte Kapitalerträge (Übertrag aus der Anlage WA Zeile 2.1)</t>
  </si>
  <si>
    <t>Dazu: Anzurechnende Kapitalertragsteuer auf vereinnahmte Kapitalerträge (fremder Aufwand, z. B. aufwandswirksam gebuchte Gutschriften an die Organgesellschaften)</t>
  </si>
  <si>
    <t>Dazu: Nicht anzurechnende Kapitalertragsteuer auf vereinnahmte Kapitalerträge</t>
  </si>
  <si>
    <t>Dazu: Nicht anzurechnende Kapitalertragsteuer auf vereinnahmte Kapitalerträge - für Vorjahre</t>
  </si>
  <si>
    <t>Dazu: Gegenüber dem Fonds erhobene inländische Steuern (§ 6 InvStG)</t>
  </si>
  <si>
    <t>Dazu: Gewerbesteuer ab Erhebungszeitraum 2008</t>
  </si>
  <si>
    <t>Dazu: Gewerbesteuer lt. Handelsbilanz</t>
  </si>
  <si>
    <t>Dazu: Zusätzliche Gewerbesteuer lt. Steuerbilanz</t>
  </si>
  <si>
    <t>Dazu: Gewerbesteuer lt. Handelsbilanz - für Vorjahre</t>
  </si>
  <si>
    <t>Dazu: Zusätzliche Gewerbesteuer lt. Steuerbilanz - für Vorjahre</t>
  </si>
  <si>
    <t>Dazu: Umlage Gewerbesteuer lt. Handelsbilanz - für Vorjahre</t>
  </si>
  <si>
    <t>Dazu: Ausländische Personensteuern i. S. des § 10 Nr. 2 KStG (aus § 8b KStG Dialog)</t>
  </si>
  <si>
    <t>Dazu: Ausländische Personensteuern i. S. des § 10 Nr. 2 KStG lt. Handelsbilanz</t>
  </si>
  <si>
    <t>Dazu: Zusätzliche ausländische Personensteuern i. S. des § 10 Nr. 2 KStG lt. Steuerbilanz</t>
  </si>
  <si>
    <t>Dazu: Anrechenbare ausländische Quellensteuern aus Fonds</t>
  </si>
  <si>
    <t>Dazu: Nicht anrechenbare ausländische Quellensteuern aus Fonds</t>
  </si>
  <si>
    <t>Dazu: Nebenleistungen zu den Steuern lt. Zeilen 51 bis 57 (z.B. Säumnis- und Verspätungszuschläge, Zwangsgelder, Zinsen nach §§ 234 bis 237 AO, Nachzahlungszinsen nach § 233a AO, Zuschläge nach § 162 Abs. 4 AO, Gebühren nach §§ 89 und 178a AO)</t>
  </si>
  <si>
    <t>Dazu: Sonstige nicht abziehbare Aufwendungen</t>
  </si>
  <si>
    <t>Dazu: Aufwendungen für Geschenke, Veranstaltungen etc. (§ 4 Abs. 5 Satz 1 Nr. 1 EStG)</t>
  </si>
  <si>
    <t>Dazu: Aufwendungen für Bewirtung (Eingabe 100% Brutto, Hinzurechnung 30%) (§ 4 Abs. 5 Satz 1 Nr. 2 EStG)</t>
  </si>
  <si>
    <t>Dazu: Geldbußen, Ordnungsgelder und Verwarnungsgelder i. S. des § 4 Abs. 5 Satz 1 Nr. 8 EStG</t>
  </si>
  <si>
    <t>Dazu: Geldstrafen und sonstige Leistungen i. S. des § 10 Nr. 3 KStG</t>
  </si>
  <si>
    <t>Dazu: Nicht abziehbare Zuwendungen an Pensionskassen i. S. des § 4c EStG</t>
  </si>
  <si>
    <t>Dazu: Nicht abziehbare Zuwendungen an Unterstützungskassen i. S. des § 4d EStG</t>
  </si>
  <si>
    <t>Dazu: Nicht abziehbare Pauschalsteuer nach § 37b EStG</t>
  </si>
  <si>
    <t>Davon ab: Einlagen der Gesellschafter (§ 8 Abs. 3 Satz 3 KStG), die erfolgswirksam gebucht und bis zum Ende des Wirtschaftsjahres geleistet wurden (einschließlich eines Erhöhungsbetrages i. S. des § 23 Abs. 2 und 3 UmwStG)</t>
  </si>
  <si>
    <t>Davon ab: Einlagen der Gesellschafter (§ 8 Abs. 3 Satz 3 KStG), die erfolgswirksam gebucht aber nicht bis zum Ende des Wirtschaftsjahres geleistet wurden</t>
  </si>
  <si>
    <t>Davon ab: Gewinnerhöhung aus der Begründung des Besteuerungsrechts der Bundesrepublik Deutschland hinsichtlich des Gewinns aus der Veräußerung eines Wirtschaftsgutes (§ 4 Abs. 1 Satz 8 zweiter Halbsatz EStG)</t>
  </si>
  <si>
    <t>Davon ab / Dazu: Ertrag oder Gewinnminderung in Zusammenhang mit dem Anspruch auf Auszahlung des KSt-Guthabens (§ 37 Abs. 5 bis 7 KStG)</t>
  </si>
  <si>
    <t>Davon ab / Dazu: Ertrag oder Gewinnminderung in Zusammenhang mit dem Anspruch auf Auszahlung des KSt-Guthabens (§ 37 Abs. 5 bis 7 KStG) - in der HB als Zinsertrag gebucht</t>
  </si>
  <si>
    <t>Davon ab / Dazu: Ertrag oder Gewinnminderung in Zusammenhang mit dem Anspruch auf Auszahlung des KSt-Guthabens (§ 37 Abs. 5 bis 7 KStG) - in der HB als Steuerertrag gebucht</t>
  </si>
  <si>
    <t>Davon ab / Dazu: Ertrag oder Gewinnminderung in Zusammenhang mit der Verpflichtung zur Entrichtung des KSt-Erhöhungsbetrages (§ 38 Abs. 5 bis 10 KStG)</t>
  </si>
  <si>
    <t>Dazu: Mit den ausländischen Einkünften lt. Zeile 76 im Zusammenhang stehende nicht abziehbare inländische Betriebsausgaben</t>
  </si>
  <si>
    <t>Dazu: Auf Antrag nach § 12 Abs. 1 AStG anzurechnende ausländische Steuer lt. gesonderter (und einheitlicher) Feststellung nach § 18 AStG (lt. gesonderter Einzelaufstellung)</t>
  </si>
  <si>
    <t>Auf Antrag nach § 12 Abs. 3 AStG anzurechnende ausländische Steuer lt. gesonderter und einheitlicher Feststellung nach § 18 AStG (lt. gesonderter Einzelaufstellung)</t>
  </si>
  <si>
    <t>Dazu: Steuerfreie Bezüge nach § 8b Abs. 1 KStG aus einer unmittelbaren ausländischen Beteiligung</t>
  </si>
  <si>
    <t>Steuerfreie Bezüge nach § 3 Nr. 41 Buchst. a EStG lt. gesonderter Feststellung nach § 18 AStG</t>
  </si>
  <si>
    <t>Dazu: Steuerfreie Bezüge nach § 3 Nr. 41 Buchst. a EStG aus unmittelbaren Beteiligungen</t>
  </si>
  <si>
    <t>Dazu: Steuerfreie Bezüge nach § 3 Nr. 41 Buchst. a EStG aus mittelbaren Beteiligungen über Personengesellschaften</t>
  </si>
  <si>
    <t>Bezüge lt. Zeile 85, die nicht nach § 8b KStG, jedoch aufgrund eines DBA steuerfrei sind (Bruttobetrag)</t>
  </si>
  <si>
    <t>Dazu: Nach DBA steuerfreie Bezüge aus einer unmittelbaren Beteiligung</t>
  </si>
  <si>
    <t>Dazu: Nach DBA steuerfreie Bezüge aus mittelbaren Beteiligungen über Personengesellschaften</t>
  </si>
  <si>
    <t>Dazu: Summe DBA-steuerfreie Erträge (konsolidierte Fonds)</t>
  </si>
  <si>
    <t>Dazu: Summe DBA-steuerfreie Erträge (nicht konsolidierte Fonds)</t>
  </si>
  <si>
    <t>Nicht abziehbare Ausgaben nach § 8b Abs. 5 Satz 1 KStG (5 % der Summe der Beträge lt. Zeilen 86 bis 90)</t>
  </si>
  <si>
    <t>Dazu: Inländische Gewinne i. S. des § 8b Abs. 2 KStG</t>
  </si>
  <si>
    <t>Dazu: Ausländische Gewinne i. S. des § 8b Abs. 2 KStG</t>
  </si>
  <si>
    <t>Dazu: In Fondsausschüttungen enthaltene steuerfreie Erträge gem. § 8b KStG (nicht konsolidierte Fonds)</t>
  </si>
  <si>
    <t>Dazu: In Fondsausschüttungen enthaltene steuerfreie Erträge gem. § 8b KStG (konsolidierte Fonds)</t>
  </si>
  <si>
    <t>Dazu: Positive Aktiengewinne i. S. des § 8 InvStG (nicht konsolidierte Fonds)</t>
  </si>
  <si>
    <t>Dazu: Positive Aktiengewinne i. S. des § 8 InvStG (konsolidierte Fonds)</t>
  </si>
  <si>
    <t>Dazu: Gewinne i. S. des § 8b Abs. 2 KStG, einschließlich eines Übernahmegewinns i. S. des § 4 Abs. 7 UmwStG aus mittelbaren inländischen Beteiligungen über Personengesellschaften</t>
  </si>
  <si>
    <t xml:space="preserve">Dazu: Gewinne i. S. des § 8b Abs. 2 KStG, einschließlich eines Übernahmegewinns i. S. des § 4 Abs. 7 UmwStG aus mittelbaren ausländischen Beteiligungen über Personengesellschaften </t>
  </si>
  <si>
    <t>Gewinne nach § 3 Nr. 41 Buchst. b EStG lt. gesonderter Feststellung nach § 18 AStG</t>
  </si>
  <si>
    <t>Dazu: Steuerfreie Bezüge nach § 3 Nr. 41 Buchst. b EStG aus unmittelbaren Beteiligungen</t>
  </si>
  <si>
    <t>Dazu: Steuerfreie Bezüge nach § 3 Nr. 41 Buchst. b EStG aus mittelbaren Beteiligungen über Personengesellschaften</t>
  </si>
  <si>
    <t>Nicht abziehbare Ausgaben nach § 8b Abs. 3 Satz 1 KStG (5 % der Summe der Beträge lt. Zeilen 92 bis 94)</t>
  </si>
  <si>
    <t>Davon ab: Gewinnminderung i. S. des § 8b Abs. 3 Satz 3 KStG</t>
  </si>
  <si>
    <t>Davon ab: Gewinnminderung i. S. des § 8b Abs. 3 Satz 4 bis 7 KStG</t>
  </si>
  <si>
    <t>Davon ab: Negative Aktiengewinne i. S. des § 8 InvStG (nicht konsolidierte Fonds)</t>
  </si>
  <si>
    <t>Davon ab: Negative Aktiengewinne i. S. des § 8 InvStG (konsolidierte Fonds)</t>
  </si>
  <si>
    <t>Davon ab: Gewinnminderung i. S. des § 8b Abs. 3 Satz 3 KStG aus Beteiligungen an Personengesellschaften</t>
  </si>
  <si>
    <t>Davon ab: Gewinnminderung i. S. des § 8b Abs. 3 Satz 4 bis 7 KStG aus Beteiligungen an Personengesellschaften</t>
  </si>
  <si>
    <t>* Davon vororganschaftliche Mehrabführungen (aus steuerlichem Einlagekonto)</t>
  </si>
  <si>
    <t>Summe Mehrabführungen, die ihre Ursache in vororganschaftlicher Zeit haben (§ 14 Abs. 3 Satz 1 KStG)</t>
  </si>
  <si>
    <t>* Davon Minderabführungen, die ihre Ursache in vororganschaftlicher Zeit haben (§ 14 Abs. 3 Satz 2 KStG)</t>
  </si>
  <si>
    <t>* Davon Ertragsteuer-Umlage (abzugsfähig) - für Vorjahre</t>
  </si>
  <si>
    <t>Bilanzielles Ergebnis</t>
  </si>
  <si>
    <t>Zeilen 103 bis 106: Im Falle der Wertpapierleihe (§ 8b Abs. 10 KStG) bei der entleihenden Körperschaft:</t>
  </si>
  <si>
    <t>Anteile an Investmentfonds (§ 20 Abs. 1 Nr. 3 EStG)</t>
  </si>
  <si>
    <t>Immobilienfonds i. S. des § 2 Abs. 9 InvStG</t>
  </si>
  <si>
    <t>Immobilienfonds, die die Voraussetzungen des § 20 Abs. 3 Satz 1 Nr. 2 InvStG erfüllen (Schwerpunkt im Ausland)</t>
  </si>
  <si>
    <t>Anteile an Spezial-Investmentfonds (§ 20 Abs. 1 Nr. 3a EStG)</t>
  </si>
  <si>
    <t xml:space="preserve">Steuerbefreiung inländischer Beteiligungseinnahmen nach § 42 Abs. 4 InvStG </t>
  </si>
  <si>
    <t xml:space="preserve">Steuerbefreiung inländischer Immobilienerträge und sonstiger inländischer Einkünfte nach § 42 Abs. 5 InvStG </t>
  </si>
  <si>
    <t>Veräußerung und Teilwertab-und-zuschreibung</t>
  </si>
  <si>
    <t xml:space="preserve">Gewinnkorrekturen bei Organschaft </t>
  </si>
  <si>
    <t>Zinsschranke</t>
  </si>
  <si>
    <t>Korrekturen bei Beteiligungen an Personengesellschaften</t>
  </si>
  <si>
    <t>Außerbilanzielle Korrekturen</t>
  </si>
  <si>
    <t>Sachverhalte des UmwStG</t>
  </si>
  <si>
    <t>Sachverhalte mit Auslandsbezug</t>
  </si>
  <si>
    <t>Beteiligungen an anderen Körperschaften</t>
  </si>
  <si>
    <t>Steuerfreistellung nach § 8b Abs. 1 i. V. mit Abs. 4 KStG</t>
  </si>
  <si>
    <t>Steuerfreistellung von Bezügen, die nicht nach § 8b KStG, jedoch nach DBA steuerbefreit sind</t>
  </si>
  <si>
    <t>Weitere Sachverhalte i. S. des § 8b Abs. 2 bis 10 KStG</t>
  </si>
  <si>
    <t>Kontrollsumme (Differenz zwischen Vorschlagswert und verteilten Werten)</t>
  </si>
  <si>
    <t>Zwischensumme - Bilanzielles Ergebnis</t>
  </si>
  <si>
    <t>Summe Anteile an Investmentfonds</t>
  </si>
  <si>
    <t>Summe Anteile an Spezial-Investmentfonds</t>
  </si>
  <si>
    <t>Summe Gewinnkorrekturen bei Organschaft</t>
  </si>
  <si>
    <t>Summe außerbilanzielle Korrekturen</t>
  </si>
  <si>
    <t>Summe Sachverhalte des UmwStG</t>
  </si>
  <si>
    <t>Summe Sachverhalte mit Auslandsbezug</t>
  </si>
  <si>
    <t>Summe Beteiligung an anderen Körperschaften</t>
  </si>
  <si>
    <t>Straße und Hausnummer</t>
  </si>
  <si>
    <t>Hinzurechnungen</t>
  </si>
  <si>
    <t>Kürzungen</t>
  </si>
  <si>
    <t>Gewinne aus Anteilen an bestimmten Körperschaften</t>
  </si>
  <si>
    <t>Verbleibender fortführungsgebundener Verlustvortrag zum Schluss des vorangegangenen Veranlagungszeitraums</t>
  </si>
  <si>
    <t>Allgemeine Angaben</t>
  </si>
  <si>
    <t>Mehrabführungen, die ihre Ursache in organschaftlicher Zeit haben (§ 14 Abs. 4 KStG)</t>
  </si>
  <si>
    <t>Minderabführungen, die ihre Ursache in organschaftlicher Zeit haben (§ 14 Abs. 4 KStG)</t>
  </si>
  <si>
    <t xml:space="preserve">Betriebsvermögensminderungen, Betriebsausgaben, Veräußerungskosten und weitere Beträge i. S. des § 3c Abs. 2 Satz 1 zweiter Halbsatz EStG, die mit den dem § 3 Nr. 40 EStG zugrunde liegenden Betriebsvermögensmehrungen in wirtschaftlichem Zusammenhang stehen (z. B. Buchwerte bei Veräußerung) </t>
  </si>
  <si>
    <t>Betriebsvermögensminderungen, Betriebsausgaben und weitere Beträge i. S. des § 3c Abs. 2 Satz 1 zweiter Halbsatz EStG, die mit den dem § 3 Nr. 41 Buchst. a EStG zugrunde liegenden Betriebsvermögensmehrungen in wirtschaftlichem Zusammenhang stehen</t>
  </si>
  <si>
    <t>Nach § 6 Abs. 2 Satz 1, § 6 Abs. 2a Satz 2 und § 7 EStG abgesetzte Beträge (Abschreibungen)</t>
  </si>
  <si>
    <t>Vergütungen für Fremdkapital an wesentlich beteiligte Anteilseigner, diesen nahe stehenden Personen und rückgriffsberechtigte Dritte (§ 8a Abs. 2 und 3 KStG)</t>
  </si>
  <si>
    <t>Nach DBA steuerfreie ausländische Einkünfte, die für Zwecke des Progressionsvorbehaltes nach deutschem Steuerrecht ermittelt wurden (ohne ausländische Einkünfte, die dem § 2a EStG unterliegen, lt. gesonderter Ermittlung)</t>
  </si>
  <si>
    <t>Es liegen nach DBA steuerfreie ausländische Einkünfte vor, die dem § 2a EStG unterliegen (lt. gesonderter Einzelaufstellung)</t>
  </si>
  <si>
    <t>Verbleibender Sanierungsertrag nach § 3a Abs. 3 Satz 4 EStG (Betrag lt. Zeile 44 der Anlage SAN)</t>
  </si>
  <si>
    <t>Mehr- oder Minderabführungen</t>
  </si>
  <si>
    <t>Dem Organträger zuzurechnendes Einkommen der Organgesellschaft</t>
  </si>
  <si>
    <t>Nicht abziehbare Betriebsausgaben nach § 8b Abs. 3 Satz 1 und Abs. 5 Satz 1 KStG (5 % der Beträge lt. Zeilen 14 bis 15b)</t>
  </si>
  <si>
    <t>Fiktive Einnahmen und/oder Bezüge i. S. des § 8b Abs. 10 Satz 2 KStG, soweit es sich dabei um Bezüge i. S. des § 8b Abs. 1 KStG, auf die § 8b Abs. 4 KStG nicht anzuwenden ist, und/oder um Gewinne i. S. des § 8b Abs. 2 KStG handelt</t>
  </si>
  <si>
    <t>Anteil an einem Übernahmeverlust i. S. des § 4 Abs. 6 UmwStG</t>
  </si>
  <si>
    <t>Zwischensumme der Zeilen 14 bis 22 (keine Übernahme, da zugleich Organgesellschaft)</t>
  </si>
  <si>
    <t>Davon ab: Der Organgesellschaft gem. § 16 Satz 2 KStG zuzurechnendes Einkommen des Organträgers (Ausgleichszahlungen des Organträgers an außenstehende Anteilseigner der Organgesellschaft ohne darauf entfallende Belastung mit Körperschaftsteuer)</t>
  </si>
  <si>
    <t>Korrigiertes dem Organträger zuzurechnendes Einkommen der Organgesellschaft (Übertrag nach Zeile 38 der Anlage ZVE)</t>
  </si>
  <si>
    <t>Abzuziehende ausländische Steuern nach § 26 Abs. 1 Satz 1 Nr. 1 KStG i. V. mit § 34c Abs. 3 EStG (bei Organgesellschaften: wenn der Organträger der Körperschaftsteuer unterliegt)</t>
  </si>
  <si>
    <t>Abzuziehende ausländische Steuern nach § 26 Abs. 1 Satz 1 Nr. 1 KStG i. V. mit § 34c Abs. 3 EStG (bei Organgesellschaften: wenn der Organträger der Einkommensteuer unterliegt)</t>
  </si>
  <si>
    <t>Summe der Einkünfte für Zwecke der Höchstbetragsberechnung nach § 26 Abs. 2 KStG beim Organträger</t>
  </si>
  <si>
    <t>Manuelle Korrektur</t>
  </si>
  <si>
    <t>Betriebsvermögensminderungen, Betriebsausgaben, Veräußerungskosten und weitere Beträge i. S. des § 3c Abs. 2 Satz 1 zweiter Halbsatz EStG, die mit den dem § 3 Nr. 40 EStG zugrunde liegenden Betriebsvermögensmehrungen in wirtschaftlichem Zusammenhang stehen</t>
  </si>
  <si>
    <t>Verbleibender Sanierungsertrag der Organgesellschaft nach § 3a Abs. 3 Satz 4 EStG (Übertrag nach Zeile 5 der Anlage SAN)</t>
  </si>
  <si>
    <t>Zu versteuernde(s) Einkommen der Organgesellschaft(en) aus dem Organschaftsverhältnis</t>
  </si>
  <si>
    <t>Berücksichtigter Zuwendungsabzug i. S. des § 9 Abs. 1 Nr. 2 KStG der Organgesellschaft</t>
  </si>
  <si>
    <t>Nach DBA steuerfreie ausländische Einkünfte, die für Zwecke des Progressionsvorbehalts nach deutschem Steuerrecht ermittelt wurden</t>
  </si>
  <si>
    <t>Hinzurechnungsbetrag nach § 10 AStG der Organgesellschaft</t>
  </si>
  <si>
    <t>Nach § 12 Abs. 1 und 3 AStG anzurechnende ausländische Steuer der Organgesellschaft</t>
  </si>
  <si>
    <t>Summe Kapitalertragsteuer</t>
  </si>
  <si>
    <t>Kapitalertragsteuer, für die die Voraussetzungen des § 36a Abs. 1 Satz 1 EStG nicht erfüllt sind</t>
  </si>
  <si>
    <t>Solidaritätszuschlag zur Kapitalertragsteuer</t>
  </si>
  <si>
    <t>Beim Organträger anzurechnende Steuern der Organgesellschaft (§ 19 Abs. 5 KStG):</t>
  </si>
  <si>
    <t>Zur Ermittlung des verrechenbaren EBITDA beim Organträger:</t>
  </si>
  <si>
    <t>Einkommenszurechnung (lt. gesonderter und einheitlicher Feststellung nach § 14 Abs. 5 KStG)</t>
  </si>
  <si>
    <t>Nachrichtliche Werte:</t>
  </si>
  <si>
    <t>Zur Ermittlung des Progressionsvorbehalts:</t>
  </si>
  <si>
    <t>Betriebsvermögensmehrungen oder Betriebseinnahmen aus einem Schuldenerlass zum Zwecke einer unternehmensbezogenen Sanierung i. S. des § 3a Abs. 2 EStG (Sanierungsertrag)</t>
  </si>
  <si>
    <t>Davon ab: Minderung des zum Ende des dem Sanierungsjahr vorangegangenen Jahres nach § 15b EStG festgestellten verrechenbaren Verlustes derselben Einkunftsquelle nach § 3a Abs. 3 Satz 2 Nr. 5 EStG (höchstens Betrag lt. Zeile 10)</t>
  </si>
  <si>
    <t>Davon ab: Minderung des nach § 15 Abs. 4 EStG ausgleichsfähigen oder nicht abziehbaren Verlustes des zu sanierenden Unternehmens des Sanierungsjahres nach § 3a Abs. 3 Satz 2 Nr. 6 EStG (höchstens Betrag lt. Zeile 12)</t>
  </si>
  <si>
    <t>Davon ab: Minderung des zum Ende des dem Sanierungsjahr vorangegangenen Jahres nach § 15 Abs. 4 EStG festgestellten i. V. mit § 10d Abs. 4 EStG verbleibenden Verlustvortrags, soweit er auf das zu sanierende Unternehmen entfällt nach § 3a Abs. 3 Satz 2 Nr. 7 EStG (höchstens Betrag lt. Zeile 14)</t>
  </si>
  <si>
    <t>Davon ab: Minderung des Verlustes des Sanierungsjahres nach § 3a Abs. 3 Satz 2 Nr. 8 EStG (höchstens Betrag lt. Zeile 16)</t>
  </si>
  <si>
    <t>Davon ab: Minderung des ausgleichsfähigen Verlustes aus allen anderen Einkunftsarten des Veranlagungszeitraums, in dem das Sanierungsjahr endet nach § 3a Abs. 3 Satz 2 Nr. 9 EStG (höchstens Betrag lt. Zeile 18)</t>
  </si>
  <si>
    <t>Davon ab: Mit dem steuerfreien Sanierungsertrag in unmittelbarem wirtschaftlichen Zusammenhang stehende Betriebsvermögensminderungen oder Betriebsausgaben i. S. des § 3c Abs. 4 EStG des Sanierungsjahres</t>
  </si>
  <si>
    <t>Davon ab: Minderung des zum Ende des Vorjahres festgestellten Verlustvortrags nach § 10d Abs. 4 EStG nach § 3a Abs. 3 Satz 2 Nr. 10 EStG (höchstens Betrag lt. Zeile 20)</t>
  </si>
  <si>
    <t>Davon ab: Minderung des zum Ende des Vorjahres festgestellten und des im Sanierungsjahr entstehenden verrechenbaren Verlustes nach § 15a EStG nach § 3a Abs. 3 Satz 2 Nr. 11 Buchst. a EStG (höchstens Betrag lt. Zeile 22)</t>
  </si>
  <si>
    <t>Davon ab: Minderung des zum Ende des Vorjahres festgestellten und des im Sanierungsjahr entstehenden verrechenbaren Verlustes nach § 15b EStG anderer Einkunftsquellen nach § 3a Abs. 3 Satz 2 Nr. 11 Buchst. b EStG (höchstens Betrag lt. Zeile 24)</t>
  </si>
  <si>
    <t>Davon ab: Minderung des zum Ende des Vorjahres festgestellten und des im Sanierungsjahr entstehenden verrechenbaren Verlustes nach § 15 Abs. 4 EStG anderer Betriebe und Mitunternehmeranteile nach § 3a Abs. 3 Satz 2 Nr. 11 Buchst. c EStG (höchstens Betrag lt. Zeile 26)</t>
  </si>
  <si>
    <t>Davon ab: Minderung der zum Ende des Vorjahres festgestellten und der im Sanierungsjahr entstehenden verbleibenden negativen Einkünfte nach § 2a EStG nach § 3a Abs. 3 Satz 2 Nr. 11 Buchst. d EStG (höchstens Betrag lt. Zeile 28)</t>
  </si>
  <si>
    <t>Davon ab: Mit dem steuerfreien Sanierungsertrag in unmittelbarem wirtschaftlichen Zusammenhang stehende Betriebsvermögensminderungen oder Betriebsausgaben i. S. des § 3c Abs. 4 EStG der dem Sanierungsjahr vorangehenden Jahre, soweit diese nicht in den festgestellten Verlustvorträgen enthalten sind</t>
  </si>
  <si>
    <t>Davon ab: Minderung der Verluste aus privaten Veräußerungsgeschäften nach § 23 Abs. 3 Satz 7 und 8 EStG des vorangegangenen Veranlagungszeitraums und des Sanierungsjahres nach § 3a Abs. 3 Satz 2 Nr. 11 Buchst. f EStG (höchstens Betrag lt. Zeile 32)</t>
  </si>
  <si>
    <t>Davon ab: Minderung des zum Ende des Vorjahres festgestellten und des im Sanierungsjahr entstehenden verrechenbaren Verlustes oder der negativen Einkünfte nach sonstigen Vorschriften nach § 3a Abs. 3 Satz 2 Nr. 11Buchst. g EStG (höchstens Betrag lt. Zeile 34)</t>
  </si>
  <si>
    <t>Davon ab: Minderung der negativen Einkünfte nach § 10d Abs. 1 Satz 1 EStG des Folgejahres nach § 3a Abs. 3 Satz 2 Nr. 12 EStG (höchstens Betrag lt. Zeile 36)</t>
  </si>
  <si>
    <t>Davon ab: Minderung des zum Ende des Vorjahres festgestellten und des im Sanierungsjahr entstehenden Zinsvortrags nach § 4h Abs. 1 Satz 5 EStG nach § 3a Abs. 3 Satz 2 Nr. 13 Buchst. a EStG (höchstens Betrag lt. Zeile 38)</t>
  </si>
  <si>
    <t>Dazu: Nach § 3a Abs. 3 Satz 3 EStG bei der Körperschaft als nahestehender Person eines zu sanierenden Unternehmens zu berücksichtigender geminderter Sanierungsertrag</t>
  </si>
  <si>
    <t>Davon ab: Minderung des zum Ende des Vorjahres festgestellten und des im Sanierungsjahr entstehenden EBITDA-Vortrags nach § 4h Abs. 1 Satz 3 EStG nach § 3a Abs. 3 Satz 2 Nr. 13 Buchst. b EStG (höchstens Betrag lt. Zeile 40)</t>
  </si>
  <si>
    <t>Davon ab: Nach § 3a Abs. 3 Satz 3 EStG bei einer der sanierten Körperschaft nahestehenden Person zu berücksichtigender geminderter Sanierungsertrag (höchstens Betrag lt. Zeile 42)</t>
  </si>
  <si>
    <t>Verbleibender Sanierungsertrag nach § 3a Abs. 3 Satz 4 EStG (bei Organgesellschaften: Übertrag nach Zeile 33 der Anlage OG)</t>
  </si>
  <si>
    <t>Davon ab: Minderung des zum 31. 12. des Sanierungsjahres vorhandenen verteilt abziehbaren Aufwands nach § 4f Abs. 1 Satz 1 EStG der übrigen Jahre nach § 3a Abs. 3 Satz 2 Nr. 1 EStG (höchstens Betrag lt. Zeile 6)</t>
  </si>
  <si>
    <t>Davon ab: Minderung des nach § 15b EStG ausgleichsfähigen oder verrechenbaren Verlustes derselben Einkunftsquelle des Sanierungsjahres nach § 3a Abs. 3 Satz 2 Nr. 4 EStG (höchstens Betrag lt. Zeile 8)</t>
  </si>
  <si>
    <t>Steuerbefreiung von Sanierungserträgen nach § 3a EStG</t>
  </si>
  <si>
    <t>Davon ab: Untergang des fortführungsgebundenen Verlustvortrags aufgrund eines schädlichen Ereignisses i. S. des § 8d Abs. 2 KStG (Betrag lt. Zeile 29)</t>
  </si>
  <si>
    <t>Davon ab: Verringerung des Verlustvortrags durch Abspaltung (§ 15 Abs. 3, § 16 UmwStG)</t>
  </si>
  <si>
    <t>Davon ab: Minderung des Verlustvortrags nach § 3a Abs. 3 Satz 2 Nr. 10 EStG (Betrag lt. Zeile 21 der Anlage SAN)</t>
  </si>
  <si>
    <t>Kein Verlustrücktrag</t>
  </si>
  <si>
    <t>Positiver Gesamtbetrag der Einkünfte (Betrag lt. Zeile 53 der Anlage ZVE) oder bei Organgesellschaften: positiver Betrag lt. Zeile 17 der Anlage OG</t>
  </si>
  <si>
    <t>Davon ab: Niedrigerer Betrag aus Zeile 21 und 24, höchstens 1 Mio. € (Übertrag des Betrages lt. Hauptspalte nach Zeile 56 der Anlage ZVE)</t>
  </si>
  <si>
    <t>Davon ab: Betrag lt. Zeile 26 Hauptspalte, höchstens 60 % des Betrages aus Zeile 26 Vorspalte (Übertrag des Betrages lt. Hauptspalte nach Zeile 56 der Anlage ZVE)</t>
  </si>
  <si>
    <t>Davon ab: Untergang des fortführungsgebundenen Verlustvortrags aufgrund eines schädlichen Ereignisses i.S. des § 8d Abs. 2 KStG (Betrag lt. Zeile 29)</t>
  </si>
  <si>
    <t xml:space="preserve"> Davon ab: Im wegfallenden Verlustvortrag enthaltener fortführungsgebundener Verlustvortrag (In den Beträgen lt. Zeilen 15, 16 und 18 enthalten, höchstens Betrag lt. Zeile 29 abzüglich Betrag lt. Zeile 30)</t>
  </si>
  <si>
    <t>Davon ab: Verrechnung mit dem fortführungsgebundenen Verlust (Summe der Beträge lt. Zeilen 25 und 27, höchstens Betrag lt. Zeile 29 abzüglich Summe der Beträge lt. Zeilen 30 und 32)</t>
  </si>
  <si>
    <t>Im Betrag lt. Zeile 28 enthaltener zum Schluss des Veranlagungszeitraums verbleibender fortführungsgebundener Verlustvortrag</t>
  </si>
  <si>
    <t>Von den Beträgen lt. Zeilen 11 bzw. 14a entfällt auf den in 1990 entstandenen Verlust aus dem Beitrittsgebiet i. S. des § 57 Abs. 4 EStG</t>
  </si>
  <si>
    <t>Davon ab: Untergang des fortführungsgebundenen Verlustvortrags aufgrund eines schädlichen Ereignisses i.S. des § 8d Abs. 2 KStG (Betrag lt. Zeile 38)</t>
  </si>
  <si>
    <t>Davon ab: In den Beträgen lt. Zeilen 15, 16 und 18 enthaltener, in 1990 entstandener Verlust aus dem Beitrittsgebiet i.S. des § 57 Abs. 4 EStG</t>
  </si>
  <si>
    <t>Davon ab: Summe der Beträge lt. Zeilen 25 und 27, höchstens Betrag lt. Zeile 38 abzüglich der Beträge lt. Zeilen 39 und 41 zuzüglich Betrag lt. Zeile 40</t>
  </si>
  <si>
    <t>Verlustvorträge nach § 15a EStG</t>
  </si>
  <si>
    <t>Verbleibender Verlustvortrag nach § 15 Abs. 4 EStG</t>
  </si>
  <si>
    <t>Vorvertragliche Verlustvorträge nach § 15 Abs. 4 EStG</t>
  </si>
  <si>
    <t>Verbleibender Verlustvortrag nach § 10d EStG i. V. mit § 31 Abs. 1 KStG</t>
  </si>
  <si>
    <t>Negativer Gesamtbetrag der Einkünfte</t>
  </si>
  <si>
    <t>Positiver Gesamtbetrag der Einkünfte</t>
  </si>
  <si>
    <t>Verlust aus dem Beitrittsgebiet i. S. des § 57 Abs. 4 EStG</t>
  </si>
  <si>
    <t>Verbleibender Verlustvortrag nach § 15a EStG</t>
  </si>
  <si>
    <t>Im Veranlagungszeitraum sind Ereignisse i. S. des § 8d Abs. 2 KStG eingetreten.</t>
  </si>
  <si>
    <t>Ja</t>
  </si>
  <si>
    <t>Nein</t>
  </si>
  <si>
    <t>Es liegen stille Reserven zum Schluss des vorangegangenen Veranlagungszeitraums (§ 8d Abs. 2 Satz 1 zweiter Halbsatz KStG) vor.</t>
  </si>
  <si>
    <t>Zuführungen zu Pensionsrückstellungen für Anteilseigner und diesen nahe stehende Personen</t>
  </si>
  <si>
    <t>davon erfolgswirksam gebucht (Gesamt - Übertrag in Anlage GK)</t>
  </si>
  <si>
    <t>Anzurechnende Kapitalertragsteuer (Summe KapESt über § 8b KStG Dialog)</t>
  </si>
  <si>
    <t>_davon erfolgswirksam gebucht (Summe erfolgswirksam gebuchte KapESt über § 8b KStG Dialog)</t>
  </si>
  <si>
    <t>Anzurechnende Kapitalertragsteuer (sonstige)</t>
  </si>
  <si>
    <t>_davon erfolgswirksam gebucht (sonstige) (Ertrag - / Aufwand +)</t>
  </si>
  <si>
    <t>Vorschlagswert annehmen, falls beim Gesellschafter/Halter die anrechenbare Steuer noch nicht als Beteiligungsertrag gebucht wurde</t>
  </si>
  <si>
    <t>Vor- und Nachname</t>
  </si>
  <si>
    <t>Wohnort</t>
  </si>
  <si>
    <t>Identifikationsnummer</t>
  </si>
  <si>
    <t>Geleistete Vergütung (EUR)</t>
  </si>
  <si>
    <t>Darin enthaltene Umsatzsteuer (EUR)</t>
  </si>
  <si>
    <t>Tag der Zahlung</t>
  </si>
  <si>
    <t>Die Körperschaft</t>
  </si>
  <si>
    <t>Bezeichnung des Unternehmens, das den länderbezogenen Bericht des Konzerns übermitteln wird:</t>
  </si>
  <si>
    <t>Länderschlüssel der Finanzbehörde, an die der länderbezogene Bericht des Konzerns übermittelt wird</t>
  </si>
  <si>
    <t>Solidaritätszuschlag zur Kapitalertragsteuer (Summe SolZ zur KapESt über § 8b KStG Dialog)</t>
  </si>
  <si>
    <t>_davon erfolgswirksam gebucht (Summe erfolgswirksam gebuchter SolZ zur KapESt über § 8b KStG Dialog)</t>
  </si>
  <si>
    <t>Solidaritätszuschlag zur Kapitalertragsteuer (sonstige)</t>
  </si>
  <si>
    <t>Vorschlagswert annehmen, falls beim Gesellschafter/Halter der SolZ zur anrechenbaren Steuer noch nicht als Beteiligungsertrag gebucht wurde</t>
  </si>
  <si>
    <t>Vorname</t>
  </si>
  <si>
    <t>Einbehaltener und abgeführter Solidaritätszuschlag auf den Steuerabzug (EUR)</t>
  </si>
  <si>
    <t>Nachname</t>
  </si>
  <si>
    <t>Weitere Adressangaben</t>
  </si>
  <si>
    <t>Einbehaltener und abgeführter Steuerabzug (EUR)</t>
  </si>
  <si>
    <t>Von der geleisteten Vergütung wurde der Steuerabzug nicht beziehungsweise nicht in voller Höhe vorgenommen nach:</t>
  </si>
  <si>
    <t>- In den Fällen des § 73f EStDV: wegen Abführung an GEMA</t>
  </si>
  <si>
    <t>In den Fällen des § 50d EStG: Datum der Bescheinigung beziehungsweise Ermächtigung des Bundeszentralamts für Steuern für den Steuerabzug von der an einen beschränkt Steuerpflichtigen geleisteten Aufsichtsratsvergütung</t>
  </si>
  <si>
    <t>In den Fällen des § 50d EStG: Aktenzeichen der Bescheinigung beziehungsweise Ermächtigung des Bundeszentralamts für Steuern für den Steuerabzug von der an einen beschränkt Steuerpflichtigen geleisteten Aufsichtsratsvergütung</t>
  </si>
  <si>
    <t>Steuernummer beim Bundeszentralamt für Steuern</t>
  </si>
  <si>
    <t>Anrechnung von Abzugssteuern nach § 36 Abs. 2 Nr. 2 i.V. mit § 36a EStG</t>
  </si>
  <si>
    <t>Vergütungen i.S. des § 50a Abs. 1 Nr. 1 bis 4 und Abs. 7 EStG an beschränkt Steuerpflichtige</t>
  </si>
  <si>
    <t>Zeilen 2 bis 7 ohne entsprechende Beträge der Organgesellschaften. Diese sind auf der Anlage OT einzutragen.</t>
  </si>
  <si>
    <t>Anrechnung ausländischer Steuer nach § 50d Abs. 10 Satz 5 EStG i. V. mit § 26Abs. 1 KStG</t>
  </si>
  <si>
    <t>Angaben zum fortführungsgebundenen Verlust- und/oder Zinsvortrag nach § 8d KStG</t>
  </si>
  <si>
    <t>Erforderliche Angaben zu § 8d Abs. 2 KStG, wenn zum Schluss des vorangegangenen Veranlagungszeitraum oder Wirtschaftsjahres ein fortführungsgebundener Verlust- oder Zinsvortrag festgestellt wurde</t>
  </si>
  <si>
    <t>Vertragliche Vereinbarungen mit Anteilseignern und diesen nahe stehenden Personen</t>
  </si>
  <si>
    <t>Aufsichtsratvergütungen an unbeschränkt Steuerpflichtige</t>
  </si>
  <si>
    <t>Länderbezogener Bericht multinationaler Unternehmensgruppen nach § 138a AO</t>
  </si>
  <si>
    <t>Zeilen 28 und 29: Nur in den Fällen der Nummer 3 oder 4 der Zeile 27:</t>
  </si>
  <si>
    <t>Vergütungen i.S. des § 50a Abs. 1 Nr. 1 bis 4 und Abs. 7 EStG an beschränkt Steuerpflichtige (z. B. Aufsichtsratsvergütungen, Lizenzvergütungen)</t>
  </si>
  <si>
    <t>Summe der gesamten Umsätze sowie der im Kalenderjahr 2018 aufgewendeten Löhne und Gehälter aus Beteiligung an einer Personengesellschaft</t>
  </si>
  <si>
    <t>Davon ab: Im Falle einer Abspaltung oder Teilübertragung: Verringerung des verbleibenden Zuwendungsvortrags bei der übertragenden Körperschaft (§ 12 Abs. 3 UmwStG i. V. mit § 15 Abs. 1, § 16 UmwStG)</t>
  </si>
  <si>
    <t>Dazu: Bei der übernehmenden Körperschaft im Jahr der Vermögensübernahme: auf diese nach § 12 Abs. 3 i. V. mit § 15 Abs. 1 UmwStG übergegangener Zuwendungsvortrag gemäß § 9 Abs. 1 Nr. 2 Satz 9 KStG</t>
  </si>
  <si>
    <t>In Zeilen 4 und 5 enthaltene Zuwendungen an Empfänger im EU-/EWR-Ausland</t>
  </si>
  <si>
    <t>Einkommen der Körperschaft im Sinne des § 8 Abs. 1 KStG vor Anwendung des § 4h EStG und § 10d EStG</t>
  </si>
  <si>
    <t>Dazu: Abziehbare Zuwendungen für steuerbegünstigte Zwecke (inkl. Organgesellschaften)</t>
  </si>
  <si>
    <t>Dazu: Eigene gebuchte Zinsaufwendungen des laufenden Wirtschaftsjahres i. S. des § 4h Abs. 3 Satz 2 und 4 EStG (Erfassung mit +)</t>
  </si>
  <si>
    <t>Dazu: Zinsaufwendungen von vermögensverwaltenden PersG und Treuhandgesellschaften</t>
  </si>
  <si>
    <t>Dazu: Zinsaufwendungen des laufenden Wirtschaftsjahres der Organgesellschaften</t>
  </si>
  <si>
    <t>Davon ab: Eigene gebuchte Zinserträge des laufenden Wirtschaftsjahres (Erfassung mit +)</t>
  </si>
  <si>
    <t>Davon ab: Eigene Zinserträge i.S. des §46 Abs. 1 Satz 1 InvStG i.V. mit § 4h Abs. 1 EStG aus Spezial- Investmentanteilen lt. gesonderter und einheitlicher Feststellung</t>
  </si>
  <si>
    <t>Davon ab: Zinserträge von vermögensverwaltenden PersG und Treuhandgesellschaften</t>
  </si>
  <si>
    <t>Davon ab: Zinserträge des laufenden Wirtschaftsjahres der Organgesellschaften</t>
  </si>
  <si>
    <t>Einkommen vor Verlustnutzung und Zinsschranke</t>
  </si>
  <si>
    <t>Verbleibendes EBITDA des laufenden Wirtschaftsjahres (Betrag lt. Zeile 54 abzüglich Betrag lt. Zeile 55)</t>
  </si>
  <si>
    <t>EBITDA-Vortrag zum Schluss des Wirtschaftsjahres bezogen auf das laufende Wirtschaftsjahr</t>
  </si>
  <si>
    <t>Dazu: Zinsaufwendungen des laufenden Wirtschaftsjahres i. S. des § 4h Abs. 3 Satz 2 und 4 EStG (Übertrag nach Zeile 177 Anlage GK)</t>
  </si>
  <si>
    <t>Zinsaufwendungen von vermögensverwaltenden PersG und Treuhandgesellschaften</t>
  </si>
  <si>
    <t>Zinserträge von vermögensverwaltenden PersG und Treuhandgesellschaften</t>
  </si>
  <si>
    <t>Zinserträge i. S. des § 46 Abs. 1 Satz 1 InvStG i.V. mit § 4h Abs. 1 EStG aus Spezial-Investmentanteilen lt. gesonderter und einheitlicher Feststellung</t>
  </si>
  <si>
    <t>Nach § 4h Abs. 1 Satz 1 erster Halbsatz EStG abziehbarer Betrag: Niedrigerer Betrag aus Zeile 13 und der Summe der Beträge lt. Zeilen 14 bis 16</t>
  </si>
  <si>
    <t>Steuerliches EBITDA</t>
  </si>
  <si>
    <t>Dazu / Davon ab: Einkommen vor Verlustnutzung und Zinsschranke - Korrektur (Vorschlagswert: eigenes zvE der Organgesellschaft)</t>
  </si>
  <si>
    <t>Davon ab / Dazu: Ergebnisse aus Personengesellschaften</t>
  </si>
  <si>
    <t xml:space="preserve">Dazu: Abgesetzte Abschreibungen i.S. des § 6 Abs. 2 Satz 1, § 6 Abs. 2a Satz 2 und § 7 EStG </t>
  </si>
  <si>
    <t>Dazu: Abgesetzte handelsrechtliche Abschreibungen</t>
  </si>
  <si>
    <t>Dazu: Abgesetzte steuerrechtliche Mehr-AfA</t>
  </si>
  <si>
    <t>Dazu / Davon ab: Manuelle Korrektur</t>
  </si>
  <si>
    <t>Die Voraussetzungen des § 8a KStG i. V. mit § 4h Abs. 2 Satz 1 EStG zum uneingeschränkten Abzug der Zinsaufwendungen liegen vor:</t>
  </si>
  <si>
    <t>Nicht abziehbare Zinsaufwendungen (Betrag lt. Zeile 13 abzüglich Betrag lt. Zeile 24)</t>
  </si>
  <si>
    <t>Minderung des Betrages lt. Zeile 25 nach § 3a Abs. 3 Satz 2 Nr. 13 Buchst. a EStG (Betrag lt. Zeile 39 der Anlage SAN)</t>
  </si>
  <si>
    <t>Verbleibender fortführungsgebundener Zinsvortrag zum Schluss des vorangegangenen Wirtschaftsjahres</t>
  </si>
  <si>
    <t>Davon ab: Untergang des fortführungsgebundenen Zinsvortrags aufgrund eines schädlichen Ereignisses i. S. des § 8d Abs. 2 KStG (Betrag lt. Zeile 28)</t>
  </si>
  <si>
    <t>Davon ab: Im wegfallenden Zinsvortrag enthaltener fortführungsgebundener Zinsvortrag (In den Beträgen lt. Zeilen 8, 8a und 9 enthalten, höchstens Betrag lt. Zeile 28 abzüglich Betrag lt. Zeile 29)</t>
  </si>
  <si>
    <t>Wenn im Wirtschaftsjahr ein schädlicher Beteiligungserwerb i. S. des § 8c KStG erfolgte und die Voraussetzungen zur Anwendung des § 8d KStG erfüllt sind: Dazu: Zugang zum fortführungsgebundenen Zinsvortrag (Betrag lt. Zeile 27 abzüglich Betrag lt. Zeile 28 zuzüglich Summe der Beträge lt. Zeilen 29, 31 und 33)</t>
  </si>
  <si>
    <t>Vergütungen für Fremdkapital an wesentlich beteiligte Anteilseigner, diesen nahe stehende Personen und rückgriffsberechtigte Dritte (§ 8a Abs. 2 und 3 KStG)</t>
  </si>
  <si>
    <t>Zinsvortrag zum Schluss des vorangegangenen Wirtschaftsjahres</t>
  </si>
  <si>
    <t>Davon ab: Verringerung des EBITDA-Vortrags bei Abspaltung (§ 15 Abs. 3, § 16 UmwStG)</t>
  </si>
  <si>
    <t>Davon ab: Verringerung des EBITDA-Vortrags in anderen Fällen (ggf. unter Beachtung der § 2 Abs. 4 Satz 1, § 20 Abs. 6 Satz 4 UmwStG), insbesondere durch: Aufgabe oder Übertragung eines Betriebs oder Teilbetriebs (§ 8a Abs. 1 KStG i.V. mit § 4h Abs. 5 EStG), Ausscheiden einer Organgesellschaft aus dem Organkreis (§ 15 Satz 1 Nr. 3 KStG, § 8a Abs. 1 KStG i.V. mit § 4h Abs. 5 EStG)</t>
  </si>
  <si>
    <t>Davon ab: Verbrauch des EBITDA-Vortrags aus vorangegangenen Wirtschaftsjahren im laufenden Wirtschaftsjahr (Betrag lt. Zeile 23)</t>
  </si>
  <si>
    <t>Abschlusszeitpunkt des Wirtschaftsjahres</t>
  </si>
  <si>
    <t>EBITDA-Vortrag zum Schluss des sechsten vorangegangenen Wirtschaftsjahres</t>
  </si>
  <si>
    <t>Davon ab: Verringerung des EBITDA-Vortrags in anderen Fällen (ggf. unter Beachtung der § 2 Abs. 4 Satz 1, § 20 Abs. 6 Satz 4 UmwStG), insbesondere durch: Aufgabe oder Übertragung eines Betriebs oder Teilbetriebs (§ 8a Abs. 1 KStG i. V. mit § 4h Abs. 5 EStG), Ausscheiden einer Organgesellschaft aus dem Organkreis (§ 15 Satz 1 Nr. 3 KStG, § 8a Abs. 1 KStG i. V. mit § 4h Abs. 5 EStG)</t>
  </si>
  <si>
    <t>Wegfall des EBITDA-Vortrags des fünften vorangegangenen Wirtschaftsjahres (Übertrag in Zeile 58)</t>
  </si>
  <si>
    <t>EBITDA-Vortrag zum Schluss des fünften vorangegangenen Wirtschaftsjahres</t>
  </si>
  <si>
    <t>EBITDA-Vortrag zum Schluss des Wirtschaftsjahres bezogen auf das vierte vorangegangene Wirtschaftsjahr</t>
  </si>
  <si>
    <t>EBITDA-Vortrag zum Schluss des vierten vorangegangenen Wirtschaftsjahres</t>
  </si>
  <si>
    <t>Davon ab: Verringerung des Zinsvortrags aufgrund eines schädlichen Beteiligungserwerbs (§ 8a Abs. 1 Satz 3 KStG, § 8c KStG)</t>
  </si>
  <si>
    <t>EBITDA-Vortrag zum Schluss des Wirtschaftsjahres bezogen auf das dritte vorangegangene Wirtschaftsjahr</t>
  </si>
  <si>
    <t>EBITDA-Vortrag zum Schluss des dritten vorangegangenen Wirtschaftsjahres</t>
  </si>
  <si>
    <t>Davon ab: Verringerung des Zinsvortrags durch Abspaltung (§ 15 Abs. 3, § 16 UmwStG)</t>
  </si>
  <si>
    <t>Davon ab: Verringerung des Zinsvortrags (ggf. unter Beachtung der § 2 Abs. 4 Satz 1, § 20 Abs. 6 Satz 4 UmwStG), insbesondere durch: Aufgabe oder Übertragung eines Betriebs oder Teilbetriebs (§ 4h Abs. 5 EStG i. V. mit § 8a Abs. 1 KStG) oder Ausscheiden einer Organgesellschaft aus dem Organkreis (§ 15 Satz 1 Nr. 3 KStG, § 4h Abs. 5 EStG i. V. mit § 8a Abs. 1 KStG)</t>
  </si>
  <si>
    <t>EBITDA-Vortrag zum Schluss des Wirtschaftsjahres bezogen auf das zweite vorangegangene Wirtschaftsjahr</t>
  </si>
  <si>
    <t>EBITDA-Vortrag zum Schluss des zweiten vorangegangenen Wirtschaftsjahres</t>
  </si>
  <si>
    <t>EBITDA-Vortrag zum Schluss des Wirtschaftsjahres bezogen auf das erste vorangegangene Wirtschaftsjahr</t>
  </si>
  <si>
    <t>* Davon: Nutzung von steuerlichen Zinsvorträgen im Berichtsjahr (Nutzung -/ Erhöhung +)</t>
  </si>
  <si>
    <t>Nachrichtliche Zeile für Elster: Die Voraussetzungen für den Versand der Anlage Zinsschranke sind gegeben. (Zeile 11 &gt;= 3 Mio. oder Zeile 38 &gt; 0 oder Zeile 23 &gt;0 oder bei Organgesellschaften Zeilen 5 bis 9 gefüllt)</t>
  </si>
  <si>
    <t>Ermittlung des steuerlichen EBITDA</t>
  </si>
  <si>
    <t>EBITDA-Vortrag bezogen auf das vierte vorangegangene Wirtschaftsjahr</t>
  </si>
  <si>
    <t>EBITDA-Vortrag bezogen auf das dritte vorangegangene Wirtschaftsjahr</t>
  </si>
  <si>
    <t>EBITDA-Vortrag bezogen auf das zweite vorangegangene Wirtschaftsjahr</t>
  </si>
  <si>
    <t>EBITDA-Vortrag bezogen auf das erste vorangegangene Wirtschaftsjahr</t>
  </si>
  <si>
    <t>EBITDA-Vortrag bezogen auf das laufende Wirtschaftsjahr</t>
  </si>
  <si>
    <t>Abziehbare Zinsen und Zinsvortrag ( § 4h EStG i.V. mit § 8 Abs. 1, § 8a KStG)</t>
  </si>
  <si>
    <t xml:space="preserve">Zeilen 11 bis 25: Nicht bei Organgesellschaften </t>
  </si>
  <si>
    <t>– Zeilen 21 bis 23: Nicht in den Fällen der Zeilen 19 und 20</t>
  </si>
  <si>
    <t>Fortführungsgebundener Zinsvortrag nach § 8d i.V. mit § 8a KStG</t>
  </si>
  <si>
    <t>Verrechenbares EBITDA und EBITDA-Vortrag (Gesamtbetrag) (§ 4h EStG i. V. mit § 8 Abs. 1, § 8a KStG)</t>
  </si>
  <si>
    <t>EBITDA-Vortrag bezogen auf das fünfte vorangegangene Wirtschaftsjahr</t>
  </si>
  <si>
    <t>Dazu / Davon ab: Einkünfte aus selbständiger Arbeit aus Beteiligungen an Personengesellschaften (Gesellschaft, Finanzamt, Steuernummer lt. gesonderter Aufstellung)</t>
  </si>
  <si>
    <t>Dazu / Davon ab: Einkünfte aus Kapitalvermögen (unter Berücksichtigung des § 20 Abs. 6 und 9 EStG) (lt. gesonderter Ermittlung)</t>
  </si>
  <si>
    <t>Dazu / Davon ab: Inländische Immobilienerträge nach § 6 Abs. 4 InvStG sowie sonstige inländische Einkünfte nach § 6 Abs. 5 InvStG, die keinem Steuerabzug unterliegen</t>
  </si>
  <si>
    <t>Davon ab: Werbungskosten</t>
  </si>
  <si>
    <t>Dazu / Davon ab: Einkünfte, die dem Steuerabzug nach § 50a Abs. 1 Nr. 1 EStG unterlegen haben (lt. gesonderter Einzelaufstellung)</t>
  </si>
  <si>
    <t>Dazu / Davon ab: Einkünfte, die dem Steuerabzug nach § 50a Abs. 1 Nr. 2 EStG unterlegen haben (lt. gesonderter Einzelaufstellung)</t>
  </si>
  <si>
    <t>Dazu / Davon ab: Einkünfte aus Land- und Forstwirtschaft aus Beteiligungen an Personengesellschaften (Gesellschaft, Finanzamt, Steuernummer lt. gesonderter Aufstellung)</t>
  </si>
  <si>
    <t>Abzuziehende ausländische Steuern nach § 26 Abs. 1 Satz 1 Nr. 1 KStG i.V. mit § 34c Abs. 3 EStG (bei Organgesellschaften: wenn der Organträger der Körperschaftsteuer unterliegt) lt. gesonderter und einheitlicher Feststellung aus der Beteiligung an Mitunternehmerschaften (wenn nicht Organgesellschaft: Übertrag in Hauptspalte mit umgekehrtem Vorzeichen)</t>
  </si>
  <si>
    <t>Dazu: Nicht zu berücksichtigende negative Einkünfte / Gewinnminderungen nach § 2a Abs. 1 EStG (Summe der Beträge lt. Zeilen 9 und 10 aller Anlagen AEV)</t>
  </si>
  <si>
    <t>Davon ab: Verlustabzug nach § 2a Abs. 1 Satz 3 EStG (Summe der Beträge lt. Zeile 15 aller Anlagen AEV)</t>
  </si>
  <si>
    <t>Davon ab: Abzuziehende Kapitalertragsteuer nach § 36a Abs. 1 Satz 3 EStG  </t>
  </si>
  <si>
    <t>Davon ab: Nach § 8 Abs. 1 und 2 sowie § 10 InvStG steuerfreie Einkünfte, die keinem Steuerabzug unterliegen</t>
  </si>
  <si>
    <t>Davon ab: Betriebsvermögensmehrungen oder Betriebseinnahmen aus einem Schuldnererlass zum Zwecke einer unternehmensbezogenen Sanierung i. S. von § 3a Abs. 2 EStG (Sanierungsertrag) (Betrag lt. Zeile 1 der Anlage SAN)</t>
  </si>
  <si>
    <t>Dazu / Davon ab: Bei zusätzlichem Rumpfwirtschaftsjahr: Einkünfte aus Gewerbebetrieb des ersten im Veranlagungszeitraum endenden Wirtschaftsjahres (lt. Zeile 180 der Anlage GK für das erste Wirtschaftsjahr)</t>
  </si>
  <si>
    <t>Dazu: Mit dem steuerfreien Sanierungsertrag in unmittelbarem wirtschaftlichen Zusammenhang stehende Betriebsvermögensminderungen oder Betriebsausgaben i. S. des § 3c Abs. 4 EStG des Sanierungsjahres (Betrag lt. Zeile 2 der Anlage SAN)</t>
  </si>
  <si>
    <t>Summe der Einkünfte</t>
  </si>
  <si>
    <t>Zwischensumme (Übertrag in die Zeile 33.1 GewSt 1 A)</t>
  </si>
  <si>
    <t>Dazu: Im Falle einer Abspaltung bei der übertragenden Körperschaft: wegfallender Verlust aus dem laufenden Veranlagungszeitraum nach § 15 Abs. 3, § 16 UmwStG (ohne Vorzeichen eintragen)</t>
  </si>
  <si>
    <t>Dazu: Minderung des ausgleichsfähigen Verlustes aus allen anderen Einkunftsarten des Veranlagungszeitraums, in dem das Sanierungsjahr endet nach § 3a Abs. 3 Satz 2 Nr. 9 EStG (Betrag lt. Zeile 19 der Anlage SAN)</t>
  </si>
  <si>
    <t>Betrag lt. Zeile 46</t>
  </si>
  <si>
    <t>Zeilen 47 bis 51: Nur im Falle von Umwandlungen mit steuerlicher Rückwirkung zur Anwendung des § 2 Abs. 4 Satz 3 und 4 UmwStG beim übernehmenden Rechtsträger: nicht bei Organgesellschaften und nicht in den Fällen lt. Zeile 52</t>
  </si>
  <si>
    <t>Davon ab: Verlustabzug aufgrund eines Verlustrücktrags aus dem folgenden Veranlagungszeitraum ggf. unter Berücksichtigung des § 2 Abs. 4 Satz 3 UmwStG (in den Fällen des § 8 Abs. 9 KStG)</t>
  </si>
  <si>
    <t>Davon ab: Veräußerungskosten</t>
  </si>
  <si>
    <t>Davon steuerpflichtiges Einkommen in Höhe der Überdotierung (Betrag lt. Zeile 61 multipliziert mit dem Wert lt. Zeile 61 der Anlage Kassen, dividiert durch den Wert lt. Zeile 59 der Anlage Kassen bzw. Betrag lt. Zeile 61 multipliziert mit dem Wert lt. Zeile 78 der Anlage Kassen, dividiert durch den Wert lt. Zeile 76 der Anlage Kassen)</t>
  </si>
  <si>
    <t>Festgestellter Betrag nach § 6 Abs. 5a Satz 6 Nr. 2 KStG zum Ende des vorangegangenen Veranlagungszeitraums</t>
  </si>
  <si>
    <t>Davon ab: Betrag nach § 6 Abs. 5a Satz 4 und 5 KStG (wenn Betrag lt. Zeile 62 positiv: niedrigerer Betrag aus den Zeilen 62, 63 oder 64)</t>
  </si>
  <si>
    <t xml:space="preserve">Festzustellender Betrag nach § 6 Abs. 5a Satz 6 Nr. 2 KStG zum Ende des laufenden Veranlagungszeitraums (Betrag lt. Zeile 64 abzgl. Betrag lt. Zeile 65) </t>
  </si>
  <si>
    <t>Einkommen</t>
  </si>
  <si>
    <t>Davon ab: Freibetrag nach § 25 KStG</t>
  </si>
  <si>
    <t>Davon ab: Wert des Betriebsvermögens</t>
  </si>
  <si>
    <t>Zu versteuerndes Einkommen</t>
  </si>
  <si>
    <t>_ Körperschaftsteuer (auf volle EUR abgerundet)</t>
  </si>
  <si>
    <t>Von dem zu versteuernden Einkommen (Betrag lt. Zeile 70) unterliegen einem besonderen Steuersatz i.H. von %</t>
  </si>
  <si>
    <t>gemäß §</t>
  </si>
  <si>
    <t>_ Einkommensteile</t>
  </si>
  <si>
    <t>Mittel, die für die unmittelbare oder mittelbare Unterstützung oder Förderung politischer Parteien verwendet wurden</t>
  </si>
  <si>
    <t>Körperschaftsteuer (50% des Betrags aus Zeile 74)</t>
  </si>
  <si>
    <t>Inländische Beteiligungseinnahmen und sonstige inländische Einkünfte, für die ein Steuerabzug nachzuholen ist (§ 6 Abs. 3 und 5 i.V. mit § 7 InvStG) (lt. gesonderter Ermittlung)</t>
  </si>
  <si>
    <t>Körperschaftsteuer auf den Betrag lt. Zeile 76 (Steuersatz nach § 7 Abs. 1 InvStG)</t>
  </si>
  <si>
    <t xml:space="preserve">Dazu: Einkünfte aus Gewerbebetrieb nach § 17 EStG </t>
  </si>
  <si>
    <t>Dazu / Davon ab: Einkünfte (einschließlich Veräußerungsgewinn) aus selbständiger Arbeit aus eigenen Betrieben (lt. gesonderter Ermittlung)</t>
  </si>
  <si>
    <t>Steuerbefreiung nach § 8 Abs. 1 und 2 sowie § 10 InvStG</t>
  </si>
  <si>
    <t>Abzug ausländischer Steuern</t>
  </si>
  <si>
    <t>Abzug von Kapitalertragsteuer gemäß Antrag nach § 36a Abs. 1 Satz 3 EStG</t>
  </si>
  <si>
    <t>Aufteilung des zu versteuernden Einkommens nach Steuersätzen</t>
  </si>
  <si>
    <t>Einkünfte, für die der Antrag nach § 32 Abs. 2 Nr. 2 KStG gestellt wird</t>
  </si>
  <si>
    <t>Einkünfte aus Gewerbebetrieb</t>
  </si>
  <si>
    <t>Einkünfte aus Kapitalvermögen</t>
  </si>
  <si>
    <t>Einkünfte aus Land- und Forstwirtschaft</t>
  </si>
  <si>
    <t>Einkünfte aus selbständiger Arbeit</t>
  </si>
  <si>
    <t>Einkünfte aus Vermietung und Verpachtung</t>
  </si>
  <si>
    <t>Ermittlung des zu versteuernden Einkommens</t>
  </si>
  <si>
    <t>Ermittlung des Gesamtbetrags der Einkünfte</t>
  </si>
  <si>
    <t>Nachzuholender Steuerabzug bei Investementfonds</t>
  </si>
  <si>
    <t>Nicht nach DBA steuerfreie negative Einkünfte / Nicht zu berücksichtigende Gewinnminderungen i. S. des § 2a Abs. 1 EStG</t>
  </si>
  <si>
    <t>Unterstützung oder Förderung politischer Parteien durch Berufsverbände</t>
  </si>
  <si>
    <t>Sanierungserträge nach § 3a EStG</t>
  </si>
  <si>
    <t>Sonstige Einkünfte</t>
  </si>
  <si>
    <t>Ermittlung der Summe der Einkünfte</t>
  </si>
  <si>
    <t>Nach § 10a Satz 10 GewStG i. V. mit § 8c KStG nicht ausgleichsfähiger Gewerbeverlust des laufenden Erhebungszeitraums (ggf. i. V. mit § 2 Abs. 4 Satz 1 und 2, § 20 Abs. 6 Satz 4 UmwStG)</t>
  </si>
  <si>
    <t>Summe der gesamten Umsätze, Löhne und Gehälter</t>
  </si>
  <si>
    <t>Gewinnminderungen i. S des § 8b Abs. 3 Satz 4 bis 7 KStG</t>
  </si>
  <si>
    <t>Nach § 10a Satz 10 GewStG i. V. mit § 8c KStG nicht abziehbarer Gewerbeverlust aus vorangegangenen Erhebungszeiträumen (ggf. i. V. mit § 2 Abs. 4 Satz 1 und 2, § 20 Abs. 6 Satz 4 UmwStG)</t>
  </si>
  <si>
    <t>Verbleibender geminderter Sanierungsertrag i. S. des § 7b Abs. 2 Satz 1 GewStG i.V. mit § 3a Abs. 3 Satz 1 EStG</t>
  </si>
  <si>
    <t>Gewerbeertrag vor Verlustabzug</t>
  </si>
  <si>
    <t>Gewerbeverlust des laufenden Jahres aufgrund des Verlustverrechnungsverbots gemäß § 2 Abs. 4 Satz 3 und 4 UmwStG</t>
  </si>
  <si>
    <t>Davon ab: Gewerbeertrag von Gesellschaftern ohne Berechtigung zum Verlustabzug</t>
  </si>
  <si>
    <t>Korrektur zum Verlustabzug</t>
  </si>
  <si>
    <t>Übersteigender Betrag</t>
  </si>
  <si>
    <t>60% des übersteigenden Betrages (max. Zeile 106)</t>
  </si>
  <si>
    <t>maximaler Verlustabzug im laufenden Erhebungszeitraum</t>
  </si>
  <si>
    <t>Dazu: Laufender Gewerbeverlust</t>
  </si>
  <si>
    <t>Dazu: Im Falle des Rechtsformwechsels übernommener Gewerbeverlust</t>
  </si>
  <si>
    <t>Dazu: Übernommener Gewerbeverlust durch Verschmelzung/ Spaltung/ Anwachsung</t>
  </si>
  <si>
    <t>Davon ab: Nach § 10a Satz 10 GewStG i. V. mit § 8c KStG nicht abziehbarer Gewerbeverlust</t>
  </si>
  <si>
    <t>Davon ab: Im Fall der Abspaltung wegfallender Gewerbeverlust aus vorangegangenen Erhebungszeiträumen</t>
  </si>
  <si>
    <t>Davon ab: Auf ausgeschiedene Gesellschafter entfallender Anteil am gesondert festgestellten vortragsfähigen Gewerbeverlust</t>
  </si>
  <si>
    <t>Davon ab: Auf veräußerte oder aufgegebene Teilbetriebe entfallender Anteil am gesondert festgestellten vortragsfähigen Gewerbeverlust</t>
  </si>
  <si>
    <t>abzugsfähige Verlustvorträge</t>
  </si>
  <si>
    <t>Davon ab: Verlustabzug im laufenden Erhebungszeitraum</t>
  </si>
  <si>
    <t>Vortragsfähiger Gewerbeverlust zum Schluss des Erhebungszeitraums</t>
  </si>
  <si>
    <t>Gewinn aus Gewerbebetrieb (Betrag lt. Zeile GewSt.1 der Anlage ZVE)</t>
  </si>
  <si>
    <t>Manuelle Korrektur zum Gewinn aus Gewerbebetrieb</t>
  </si>
  <si>
    <t>Korrektur Gewerbeertrag um Verluste gem. § 15 Abs. 4 Satz 3 und 6 EStG und gem. § 15a Abs. 1 EStG sowie des Hinzurechnungsbetrags gem. § 15a Abs. 3 EStG</t>
  </si>
  <si>
    <t>Korrektur um pauschalen Gewinn / Verlust aus dem Betrieb von Handelsschiffen bei gesonderter Gewinnermittlung nach § 5a EStG</t>
  </si>
  <si>
    <t>Der Gewerbebetrieb ist nach folgender Nummer des § 3 GewStG partiell von der Gewerbesteuer befreit:</t>
  </si>
  <si>
    <t>Von der Gewerbesteuer befreiter Anteil am Gewinn aus Gewerbebetrieb lt. Zeile 33</t>
  </si>
  <si>
    <t xml:space="preserve">Korrektur des Gewinns aus Gewerbebetrieb aufgrund der Erstattung von Aufwendungen, die in einem vorangegangenen Erhebungszeitraum der Hinzurechnung unterlegen haben (Eintrag mit negativem Vorzeichen) </t>
  </si>
  <si>
    <t>Unterschiedsbetrag nach § 5a Abs. 4 EStG</t>
  </si>
  <si>
    <t>Sondervergütungen nach § 5a Abs. 4a EStG</t>
  </si>
  <si>
    <t>Gewinn des wirtschaftlichen Geschäftsbetriebs nach § 15 Abs. 4 InvStG</t>
  </si>
  <si>
    <t>_Dazu: Zinsaufwendungen des laufenden Wirtschaftsjahres</t>
  </si>
  <si>
    <t>_Davon ab: Nicht abziehbare Zinsaufwendungen</t>
  </si>
  <si>
    <t>_Dazu/Davon ab: Korrektur der nicht abziehbaren Zinsaufwendungen</t>
  </si>
  <si>
    <t>_Kürzung des Hinzurechnungsbetrages nach § 8 Nr. 1 GewStG aufgrund des § 9 Nr. 2a Satz 3 zweiter Halbsatz GewStG, § 9 Nr. 7 Satz 2 bzw. § 9 Nr. 8 Satz 2 GewStG (Zeilen 67 und 67a)</t>
  </si>
  <si>
    <t>_Verbleibender Hinzurechnungsbetrag nach § 8 Nr. 1 Buchst. a GewStG</t>
  </si>
  <si>
    <t>Renten und dauernde Lasten (§ 8 Nr. 1 Buchst. b GewStG)</t>
  </si>
  <si>
    <t>Gewinnanteile der stillen Gesellschafter (§ 8 Nr. 1 Buchst. c GewStG)</t>
  </si>
  <si>
    <t>Im Betrag lt. Zeile 46 enthaltene Vergütungen i. S. des § 50a Abs. 1 Nr. 3 EStG an beschränkt steuerpflichtige Zahlungsempfänger</t>
  </si>
  <si>
    <t>Korrektur Anteile am Verlust von in- und / oder ausländischen Personengesellschaften</t>
  </si>
  <si>
    <t>Anpassungen nach § 8b KStG aufgrund von mittelbaren Beteiligungen aus Personengesellschaften</t>
  </si>
  <si>
    <t>Anteile am Verlust von in- und / oder ausländischen Personengesellschaften (§ 8 Nr. 8 GewStG) (aus im GTC erfassten Personengesellschaften) – Betrag ohne Minuszeichen</t>
  </si>
  <si>
    <t>Steuerfreie Bezüge nach § 3 Nr. 41 Buchst. a EStG (Summe der Beträge lt. Zeile 21a aller Anlagen BEG)</t>
  </si>
  <si>
    <t>Bezüge nach § 3 Nr. 40 EStG gekürzt um Betriebsausgaben nach § 3c Abs. 2 EStG vor Anwendung des Teileinkünfteverfahrens (Summe der positiven Beträge lt. Zeile 22 aller Anlagen BEG)</t>
  </si>
  <si>
    <t>Bezüge nach § 3 Nr. 40 EStG gekürzt um Betriebsausgaben nach § 3c Abs. 2 EStG vor Anwendung des Teileinkünfteverfahrens (Summe der negativen Beträge lt. Zeile 22 aller Anlagen BEG)</t>
  </si>
  <si>
    <t>Hinzurechnungsbetrag nach § 8 Nr. 5 GewStG, soweit auf Körperschaften entfallend (Summe der Beträge lt. Zeile 15 aller Anlagen BEG)</t>
  </si>
  <si>
    <t>Hinzurechnungsbetrag nach § 8 Nr. 5 GewStG, soweit auf natürliche Personen entfallend (Summe der Beträge lt. Zeile 23 aller Anlagen BEG)</t>
  </si>
  <si>
    <t>Kürzung des Hinzurechnungsbetrages nach § 8 Nr. 1 GewStG aufgrund des § 9 Nr. 2a Satz 3, zweiter Halbsatz GewStG, § 9 Nr. 7 Satz 2 bzw. § 9 Nr. 8 Satz 2 GewStG (Summe der Beträge lt. Zeile 20 aller Anlagen BEG)</t>
  </si>
  <si>
    <t>Kürzung des Hinzurechnungsbetrages nach § 8 Nr. 1 GewStG aufgrund des § 9 Nr. 2a Satz 3, zweiter Halbsatz GewStG, § 9 Nr. 7 Satz 2 bzw. § 9 Nr. 8 Satz 2 GewStG (Summe der Beträge lt. Zeile 28 aller Anlagen BEG)</t>
  </si>
  <si>
    <t>Kürzung nach § 9 Nr. 2a, 7 und 8 GewStG (Betrag lt. Zeile 19 aller Anlagen BEG)</t>
  </si>
  <si>
    <t>Kürzung nach § 9 Nr. 2a, 7 und 8 GewStG vor Anwendung des Teileinkünfteverfahrens (Betrag lt. Zeile 27 aller Anlagen BEG)</t>
  </si>
  <si>
    <t>Kürzung nach § 9 Nr. 1 Satz 1 GewStG</t>
  </si>
  <si>
    <t>100% des Einheitswertes</t>
  </si>
  <si>
    <t>140% des Einheitswertes</t>
  </si>
  <si>
    <t>250% des Einheitswertes</t>
  </si>
  <si>
    <t>400% des Einheitswertes</t>
  </si>
  <si>
    <t>600% des Einheitswertes</t>
  </si>
  <si>
    <t>Korrektur zu Anteile am Gewinn von in- und / oder ausländischen Personengesellschaften (§ 9 Nr. 2 GewStG)</t>
  </si>
  <si>
    <t>Anteile am Gewinn von in- und / oder ausländischen Personengesellschaften (§ 9 Nr. 2 GewStG) (aus im GTC erfassten Personengesellschaften)</t>
  </si>
  <si>
    <t>Die nach § 8 Nr. 4 GewStG dem Gewinn aus Gewerbebetrieb der KGaA hinzugerechneten Gewinnanteile eines persönlich haftenden Gesellschafters (§ 9 Nr. 2b GewStG)</t>
  </si>
  <si>
    <t>Davon ab: Zuwendungen in den Vermögensstock einer Stiftung (Zeile 78)</t>
  </si>
  <si>
    <t>Zuwendungen im Kalenderjahr 2018 bzw. im abweichenden Wirtschaftsjahr 2017/2018 zur Förderung steuerbegünstigter Zwecke</t>
  </si>
  <si>
    <t>Korrektur Zuwendungen im Kalenderjahr 2018 bzw. im abweichenden Wirtschaftsjahr 2017/2018 zur Förderung steuerbegünstigter Zwecke</t>
  </si>
  <si>
    <t>Bei dem übernehmenden Unternehmen im Jahr der Vermögensübernahme: Auf dieses nach § 12 Abs. 3 i. V. mit § 15 Abs. 1, § 16, § 18 UmwStG übergegangener Zuwendungsvortrag gemäß § 9 Nr. 5 Satz 13 GewStG</t>
  </si>
  <si>
    <t>Im Falle einer Abspaltung oder Teilübertragung: Verringerung des verbleibenden Zuwendungsvortrages (§ 9 Nr. 5 Satz 13 GewStG) bei der übertragenden Körperschaft (§ 12 Abs. 3 i. V. mit § 15 Abs. 1, § 16, § 18 UmwStG)</t>
  </si>
  <si>
    <t>Maßgebender verbleibender Gewerbeertrag in den Fällen des § 7 Satz 5 GewStG i. V. mit § 8 Abs. 9 KStG (Betrag lt. Zeile 63 aller Anlagen ÖHG)</t>
  </si>
  <si>
    <t>Gewerbeertrag der Organgesellschaft(en) – bei mehreren Organgesellschaften (lt. gesonderter Einzelaufstellung) –</t>
  </si>
  <si>
    <t>Wenn der Organträger eine natürliche Person ist: Zu berücksichtigender Korrekturbetrag zum Gewerbeertrag aufgrund der Anwendung des § 3 Nr. 40 Buchst. a, § 3 Nr. 41 Buchst. b, § 3c EStG i. V. mit § 15 Satz 1 Nr. 2 und Satz 2 KStG</t>
  </si>
  <si>
    <t>Wenn der Organträger eine Körperschaft ist: Zu berücksichtigender Korrekturbetrag zum Gewerbeertrag aufgrund der Anwendung des § 8b Abs. 2 und 3 KStG und § 3 Nr. 41 Buchst. b EStG i. V. mit § 15 Satz 1 Nr. 2 und Satz 2 KStG</t>
  </si>
  <si>
    <t>_Davon: Nach § 10a Satz 10 GewStG i. V. mit § 8c KStG nicht ausgleichsfähiger Gewerbeverlust des laufenden Erhebungszeitraums (ggf. i. V. mit § 2 Abs. 4 Satz 1 und 2, § 20 Abs. 6 Satz 4 UmwStG) (ohne Wert aus Zeile 91.2)</t>
  </si>
  <si>
    <t>_Davon: Nach § 8c KStG nicht berücksichtigungsfähiger Verlust des laufenden Veranlagungszeitraums (ggf. i. V. mit § 2 Abs. 4 Satz 1 und 2, § 20 Abs. 6 Satz 4 UmwStG)</t>
  </si>
  <si>
    <t>Bei der übertragenden Körperschaft im Falle der Abspaltung wegfallender Gewerbeverlust aus dem laufenden Erhebungszeitraum (§ 18 Abs. 1 bzw. § 19 Abs. 1 i. V. mit § 15 Abs. 3, § 16 Satz 1 und § 4 Abs. 2 Satz 2 UmwStG)</t>
  </si>
  <si>
    <t>_Davon: Bei der übertragenden Körperschaft im Falle der Abspaltung wegfallender Gewerbeverlust aus dem laufenden Erhebungszeitraum (§ 18 Abs. 1 bzw. § 19 Abs. 1 i. V. mit § 15 Abs. 3, § 16 Satz 1 und § 4 Abs. 2 Satz 2 UmwStG)</t>
  </si>
  <si>
    <t>Aufgrund einer beantragten Feststellung eines fortführungsgebundenen Körperschaftsteuer- Verlustvortrages ist § 8d KStG sinngemäß auf die Gewerbesteuerfehlbeträge anzuwenden (§ 10a Satz 10 GewStG)</t>
  </si>
  <si>
    <t>Übernommener Gewerbeverlust im Fall der Einbringung des Betriebs einer Personengesellschaft in eine andere Personengesellschaft oder der Verschmelzung von Personengesellschaften (R 10a.3 Abs. 3 Satz 9 Nr. 5 Satz 1 und 2 GewStR 2009) oder im Fall der Anwachsung oder der Verschmelzung einer Personengesellschaft auf einen Gesellschafter (R 10a.3 Abs. 3 Satz 9 Nr. 4 GewStR 2009)</t>
  </si>
  <si>
    <t>Finanzierungsanteile nach § 8 Nr. 1 GewStG des (ersten) Wirtschaftsjahres</t>
  </si>
  <si>
    <t>Weitere Angaben</t>
  </si>
  <si>
    <t>Zeilen 91 und 92: Nur bei einer Körperschaft:</t>
  </si>
  <si>
    <t>Angaben zum fortführungsgebundenen vortragsfähigen Gewerbeverlust nach § 10a Satz 10 GewStG i.V. mit § 8d KStG</t>
  </si>
  <si>
    <t>Angaben zur Verlustfeststellung</t>
  </si>
  <si>
    <t>Hinzurechnungen:</t>
  </si>
  <si>
    <t>Weitere Hinzurechnungen:</t>
  </si>
  <si>
    <t>Nur bei einer Körperschaft:</t>
  </si>
  <si>
    <t>Einheitswert (Ersatzwirtschaftswert) des am 1.1.2018 zum Betriebsvermögen gehörenden oder betrieblich genutzten und im Eigentum des Unternehmers stehenden Grundbesitzes, soweit dieser nicht von der Grundsteuer befreit ist (§ 9 Nr. 1 Satz 1 GewStG):– Bei mehreren Grundstücken: lt. gesonderter Einzelaufstellung –</t>
  </si>
  <si>
    <t>Zuwendungen (Spenden und Mitgliedsbeiträge) nach § 9 Nr. 5 GewStG</t>
  </si>
  <si>
    <t>Gewerbeertrag</t>
  </si>
  <si>
    <t>Gewinn aus Gewerbebetrieb (nach Korrektur und Anpassungen nach § 5a EStG)</t>
  </si>
  <si>
    <t>Freibetrag gemäß § 11 Abs. 1 Satz 3 Nr. 1 GewStG</t>
  </si>
  <si>
    <t>Freibetrag gemäß § 11 Abs. 1 Satz 3 Nr. 2 GewStG</t>
  </si>
  <si>
    <t>Gewerbeertrag nach Rundung und Freibetrag</t>
  </si>
  <si>
    <t>Summe Hinzurechnungen gemäß § 8 Nr. 1 GewStG - 25% Hinzurechnung der Summe soweit die Summe den Betrag von 100.000 Euro übersteigt</t>
  </si>
  <si>
    <t>Summe Hinzurechnungen gemäß § 8 GewStG</t>
  </si>
  <si>
    <t>Summe Kürzungen gemäß § 9 GewStG</t>
  </si>
  <si>
    <t>Gewerbeertrag vor Verlustabzug und Zurechnung zum Organträger</t>
  </si>
  <si>
    <t>Gewerbesteuerlicher Verlustabzug</t>
  </si>
  <si>
    <t>Gewerbeertrag nach Rundung</t>
  </si>
  <si>
    <t>Datum des Eintritts in die unbeschränkte Steuerpflicht im laufenden Wirtschaftsjahr</t>
  </si>
  <si>
    <t>Verringerung des steuerlichen Einlagekontos (Betrag lt. Zeile 100) in Höhe von (Angabe in %)</t>
  </si>
  <si>
    <t>Ausstehende Einlagen in das Nennkapital</t>
  </si>
  <si>
    <t>Hierfür Verwendung eines positiven Bestandes des steuerlichen Einlagekontos bis zu dessen Verbrauch</t>
  </si>
  <si>
    <t>Verbleibender Betrag: Nennkapitalerhöhung aus sonstigen Rücklagen</t>
  </si>
  <si>
    <t>Eigenkapital lt. Steuerbilanz</t>
  </si>
  <si>
    <t>Fiktive Herabsetzung des Nennkapitals (§ 29 Abs. 1 KStG): Betrag des Nennkapitals am steuerlichen Übertragungsstichtag</t>
  </si>
  <si>
    <t>Abzug des Sonderausweises</t>
  </si>
  <si>
    <t>Verbleibender Betrag: Gutschrift beim steuerlichen Einlagekonto</t>
  </si>
  <si>
    <t>Zugang nach § 35 KStG aufgrund eines Verlustabzugs</t>
  </si>
  <si>
    <t>Abzug des Betrags lt. Zeile 116 Spalte 4 - maximal in Höhe des positiven Betrages lt. Zeile 116 Spalte 3 - jeweils in Spalten 3 und 4</t>
  </si>
  <si>
    <t>Endbestände zum Schluss des Wirtschaftsjahres (Übertrag)</t>
  </si>
  <si>
    <t>Nennkapital</t>
  </si>
  <si>
    <t>Positiver Bestand des steuerlichen Einlagekontos</t>
  </si>
  <si>
    <t>Zum Zeitpunkt des Eintritts in die unbeschränkte Steuerpflicht vorhandener Bestand des Sonderausweises nach § 28 Abs. 1 Satz 3 KStG</t>
  </si>
  <si>
    <t>Bestand gemäß § 27 Abs. 2 Satz 1 KStG zum Schluss des vorangegangenen Wirtschaftsjahres</t>
  </si>
  <si>
    <t>Bestand gemäß § 28 Abs. 1 Satz 3 und 4 KStG zum Schluss des vorangegangenen Wirtschaftsjahres</t>
  </si>
  <si>
    <t>Im Wirtschaftsjahr erbrachte Leistungen ohne Leistungen aus der Rückzahlung von Nennkapital i. S. des § 28 Abs. 2 KStG (Betrag lt. Zeile 5)</t>
  </si>
  <si>
    <t>Leistungen aus dem Erwerb eigener Anteile zu einem über dem Nennbetrag liegenden Kaufpreis: im Wirtschaftsjahr geleisteter Teil des Kaufpreises, der über den Nennbetrag der erworbenen Anteile hinausgeht</t>
  </si>
  <si>
    <t>Wirtschaftsjahr</t>
  </si>
  <si>
    <t>... vom</t>
  </si>
  <si>
    <t>... bis</t>
  </si>
  <si>
    <t>Ausschüttbarer Gewinn (§ 27 Abs. 1 Satz 5 KStG) - Betrag lt. Zeile 14</t>
  </si>
  <si>
    <t>Summe</t>
  </si>
  <si>
    <t>Betrag der Herabsetzung des Nennkapitals (ohne fiktive Herabsetzung bei Auflösung der Körperschaft nach § 28 Abs. 2 KStG)</t>
  </si>
  <si>
    <t>Betrag des Nennkapitals zum Zeitpunkt der Auflösung der Körperschaft im Wirtschaftsjahr (Liquidationsbeschluss) nach § 28 Abs. 2 KStG</t>
  </si>
  <si>
    <t>Abzug der Summe der Beträge lt. Zeilen 25 und 26a vom Sonderausweis bis zu dessen Verbrauch (nur, soweit das Nennkapital eingezahlt ist)</t>
  </si>
  <si>
    <t>Ausstehende Einlagen in das Nennkapital (nur, soweit die Einzahlungsverpflichtung des Anteilseigners entfällt)</t>
  </si>
  <si>
    <t xml:space="preserve">Vom Betrag der Herabsetzung des Nennkapitals lt. Zeile 25 sind zur Auszahlung vorgesehen </t>
  </si>
  <si>
    <t>Mehrabführungen, die ihre Ursache in vororganschaftlicher Zeit haben (§ 14 Abs. 3 Satz 1 KStG, Betrag lt. Zeile 20 der Anlage OG)</t>
  </si>
  <si>
    <t>Abzug von steuerlichen Einlagekonto (höchstens in Höhe des positiven Betrags lt. Zeile 30 Spalte 3)</t>
  </si>
  <si>
    <t>Ausstehende Einlagen in das Nennkapital (nur, soweit durch die fiktive Kapitalherabsetzung die Einzahlungsverpflichtung wegfällt)</t>
  </si>
  <si>
    <t>Bescheinigte Verwendung des steuerlichen Einlagekontos zu Zeile 3</t>
  </si>
  <si>
    <t>Abzug des Kaufpreises der erworbenen eigenen Anteile lt. Zeile 42 vom steuerlichen Einlagekonto (höchstens in Höhe des positiven Betrages lt. Zeile 41)</t>
  </si>
  <si>
    <t>Abzug des Betrages lt. Zeile 44 vom Sonderausweis bis zu dessen Verbrauch (nur, soweit die fiktive Kapitalherabsetzung auf den eingezahlten Teil des Nennkapitals entfällt)</t>
  </si>
  <si>
    <t>Einlagen, die in diesem Wirtschaftsjahr einkommenswirksam berücksichtigt worden sind, einschließlich entsprechender Erhöhungsbeträge i. S. des § 23 Abs. 2 und 3 UmwStG (Betrag lt. Zeile 63 der Anlage GK)</t>
  </si>
  <si>
    <t>Im Wirtschaftsjahr erbrachte Leistungen ohne Leistungen aus der Rückzahlung von Nennkapital i. S. des § 28 Abs. 2 KStG (Summe der Beträge lt. Zeilen 2 und 3) (Übertrag nach Zeile 18)</t>
  </si>
  <si>
    <t>Nicht erfolgswirksam gebuchte Einlagen i. S. des § 8 Abs. 3 Satz 4 KStG (Betrag lt. Zeile 49 der Anlage GK)</t>
  </si>
  <si>
    <t>Summe der bescheinigten Minderung des steuerlichen Einlagekontos zu den in Zeilen 2 und 3 enthaltenen Beträgen</t>
  </si>
  <si>
    <t>Es wurden Bescheinigungen für mehr als eine Gewinnausschüttung/Leistung ausgestellt</t>
  </si>
  <si>
    <t>Minderung des steuerlichen Einlagekontos des übernehmenden Rechtsträgers im Verhältnis der Beteiligung des übertragenden Rechtsträgers am übernehmenden Rechtsträger (§ 29 Abs. 2 Satz 3 KStG)</t>
  </si>
  <si>
    <t>Hinzurechnung des steuerlichen Einlagekontos des übertragenden Rechtsträgers</t>
  </si>
  <si>
    <t>Ausstehende Einlagen in das Nennkapital (Betrag lt. Zeile 70)</t>
  </si>
  <si>
    <t>Bei mehreren Übernahmen: Beträge i. S. der Zeilen 79 und 80 lt. gesonderter Ermittlung jeweils für jede Übernahme entsprechend der Zeilen 67 bis 78</t>
  </si>
  <si>
    <t>Betrag der Erhöhung des Nennkapitals</t>
  </si>
  <si>
    <t>Eine der Leistungen lt. Zeile 2 oder die Auszahlung des Nennkapitals aufgrund einer Kapitalherabsetzung lt. Zeile 31 ist nicht dem Beteiligungsverhältnis entsprechend (disquotal) erfolgt (BMF-Schreiben vom 17.12.2013, BStBl I 2014, S. 63)</t>
  </si>
  <si>
    <t>Anfangsbestände</t>
  </si>
  <si>
    <t>Verrechnung von Leistungen mit dem steuerlichen Einlagekonto</t>
  </si>
  <si>
    <t>Erwerb eigener Anteile (fiktive Kapitalherabsetzung)</t>
  </si>
  <si>
    <t>Im Wirtschaftsjahr geleistete Einlagen</t>
  </si>
  <si>
    <t>Anpassungen beim übernehmenden Rechtsträger bei Verschmelzungen, Auf- und Abspaltungen</t>
  </si>
  <si>
    <t>Erhöhung des Nennkapitals durch Umwandlung von Rücklagen (§ 28 Abs. 1 KStG) - außerhalb einer Umwandlung i. S. des UmwStG</t>
  </si>
  <si>
    <t>Weiterveräußerung oder Einziehung eigener Anteile</t>
  </si>
  <si>
    <t>Anpassungen beim übertragenden Rechtsträger bei Abspaltung</t>
  </si>
  <si>
    <t>Anpassung beim übertragenden Rechtsträger bei Verschmelzung, Aufspaltung oder beim Formwechsel auf eine Personengesellschaft</t>
  </si>
  <si>
    <t>Zugang nach § 35 KStG</t>
  </si>
  <si>
    <t>Verminderung des Sonderausweises und des steuerlichen Einlagekontos nach § 28 Abs. 3 KStG</t>
  </si>
  <si>
    <t>Endbestände zum Schluss des Wirtschaftsjahres</t>
  </si>
  <si>
    <t>Im Wirtschaftsjahr erfolgte Gewinnausschüttungen / Leistungen</t>
  </si>
  <si>
    <t>Ermittlung des ausschüttbaren Gewinns (§ 27 Abs. 1 Satz 5 KStG)</t>
  </si>
  <si>
    <t>Ermittlung der kapitalertragsteuerpflichtigen Leistungen in Fällen der Liquidation</t>
  </si>
  <si>
    <t>Ermittlung des steuerlichen Einlagekontos (§ 27 Abs. 2 Satz 1 KStG) und des durch Umwandlung von Rücklagen entstandenen Nennkapitals (§ 28 Abs. 1 Satz 3 KStG)</t>
  </si>
  <si>
    <t>Zusätzliche Angaben bei Formwechsel in eine Personengesellschaft, Verschmelzung oder Aufspaltung</t>
  </si>
  <si>
    <t>Zusätzliche Angaben bei Abspaltung</t>
  </si>
  <si>
    <t>Sämtliche geleistete Zuwendungen (Zuwendungen und nicht als Betriebsausgaben abziehbare Beiträge) im aktuellen Veranlagungszeitraum</t>
  </si>
  <si>
    <t>20 von Hundert von der Summe der Einkünfte</t>
  </si>
  <si>
    <t>Höchstbetrag der abziehbaren Zuwendungen</t>
  </si>
  <si>
    <t>Summe der abziehbaren Zuwendungen (dem Grunde nach)</t>
  </si>
  <si>
    <t>Summe der abziehbaren Zuwendungen (der Höhe nach)</t>
  </si>
  <si>
    <t>Erhöhung der abziehbaren Zuwendungen um den Zuwendungsvortrag aus dem vorangegangenen Veranlagungszeitraum</t>
  </si>
  <si>
    <t>Summe der abziehbaren Zuwendungen nach Berücksichtigung des Zuwendungsvortrags</t>
  </si>
  <si>
    <t>Zuwendungsvortrag zum 31.12. des vorangegangenen Veranlagungszeitraum</t>
  </si>
  <si>
    <t>Im Falle einer Abspaltung oder Teilübertragung: Verringerung des verbleibenden Zuwendungsvortrages bei der übertragenden Körperschaft</t>
  </si>
  <si>
    <t>Bei dem übernehmenden Unternehmen im Jahr der Vermögensübernahme: Auf diese nach § 12 Abs. 3 i. V. mit § 15 Abs. 1 UmwStG übergegangener Zuwendungsvortrag</t>
  </si>
  <si>
    <t>Sonstige Korrekturen des Zuwendungsvortrags</t>
  </si>
  <si>
    <t>Erhöhung des Zuwendungsvortrags im aktuellen Veranlagungszeitraum</t>
  </si>
  <si>
    <t>_ davon Zuwendungen ohne Zuwendungsbestätigung(en)</t>
  </si>
  <si>
    <t>Verringerung des Zuwendungsvortrags im aktuellen Veranlagungszeitraum</t>
  </si>
  <si>
    <t>Zuwendungsvortrag zum 31.12. des aktuellen Veranlagungszeitraums</t>
  </si>
  <si>
    <t>In den Zeilen 3 und 4 enthaltene Zuwendungen an Empfänger im EU- / EWR-Ausland</t>
  </si>
  <si>
    <t>Im aktuellen Veranlagungszeitraum geleistete Zuwendungen (§§ 52-54 AO)</t>
  </si>
  <si>
    <t>Im aktuellen Veranlagungszeitraum geleistete Zuwendungen (§§ 52-54 AO) aus Personengesellschaften</t>
  </si>
  <si>
    <t>Zuwendungen aus Personengesellschaften (laut BMG-Transfer)</t>
  </si>
  <si>
    <t>Anpassung Zuwendungen aus Personengesellschaften</t>
  </si>
  <si>
    <t>Summe der gesamten Umsätze</t>
  </si>
  <si>
    <t>Summe der im aktuellen Veranlagungszeitraum aufgewendeten Löhne und Gehälter</t>
  </si>
  <si>
    <t>Summe der gesamten Umsätze sowie der im aktuellen Veranlagungszeitraum aufgewendeten Löhne und Gehälter aus Personengesellschaften (lt. BMG-Transfer)</t>
  </si>
  <si>
    <t>4 von Tausend von den gesamten Umsätzen, Löhnen und Gehältern</t>
  </si>
  <si>
    <t>An den Organträger geleistete verdeckte Gewinnausschüttungen</t>
  </si>
  <si>
    <t>Einnahmen i. S. des § 3 Nr. 40 EStG</t>
  </si>
  <si>
    <t>Einkünfte aus der Beteiligung an Mitunternehmerschaften lt. gesonderter und einheitlicher Feststellung</t>
  </si>
  <si>
    <t>Dem Organträger zuzurechnendes Einkommen</t>
  </si>
  <si>
    <t>Sonstige steuerfreie Erträge</t>
  </si>
  <si>
    <t>Außerbilanzielle Korrekturen (Übertrag in Anlage GK)</t>
  </si>
  <si>
    <t>Beteiligungen an anderen Körperschaften (Übertrag in die Anlage GK)</t>
  </si>
  <si>
    <t>Anrechnung von Abzugssteuern nach § 36 Abs. 2 Nr. 2 i.V. mit § 36a EStG (Übertrag in die Anlage WA)</t>
  </si>
  <si>
    <t>Von der Organgesellschaft an den Organträger abzuführender Gewinn</t>
  </si>
  <si>
    <t>Mehrabführungen, die ihre Ursache in vororganschaftlicher Zeit haben (§ 14 Abs. 3 Satz 1 KStG)</t>
  </si>
  <si>
    <t>Gewerbeertrag der Organgesellschaft</t>
  </si>
  <si>
    <t>Minderabführungen, die ihre Ursache in vororganschaftlicher Zeit haben (§ 14 Abs. 3 Satz 2 KStG)</t>
  </si>
  <si>
    <t>Vom Organträger an die Organgesellschaft zum Ausgleich eines sonst entstehenden Jahresfehlbetrages zu leistender Betrag</t>
  </si>
  <si>
    <t>Eigene Ausgleichszahlungen der Organgesellschaft</t>
  </si>
  <si>
    <t>Ausgleichszahlungen des Organträgers an außenstehende Anteilseigner der Organgesellschaft</t>
  </si>
  <si>
    <t>Verdeckte Gewinnausschüttungen der Organgesellschaft an ihre außenstehenden Anteilseigner</t>
  </si>
  <si>
    <t>Kapitalertragsteuer, für die die Voraussetzungen des § 36a Abs. 1 Satz 1 EStG nicht erfüllt sind (Beschränkung der Anrechnung erfolgt auf Ebene des Organträgers)</t>
  </si>
  <si>
    <t xml:space="preserve">Summe der Einkünfte für Zwecke der Höchstbetragsberechnung nach § 26 Abs. 2 KStG beim Organträger </t>
  </si>
  <si>
    <t>Laufende Bezüge i. S. des § 20 Abs. 1 Nr. 1, 2, 9 und 10 Buchst. a EStG (einschließlich der Bezüge aus mittelbaren Beteiligungen aus Personengesellschaften)</t>
  </si>
  <si>
    <t>Anteil an einem Übernahmeverlust i. S. des § 4 Abs. 6 UmwStG lt. gesonderter und einheitlicher Feststellung der Personengesellschaft</t>
  </si>
  <si>
    <t xml:space="preserve">Von der Organgesellschaft selbst zu versteuerndes Einkommen aus einem Übertragungsgewinn nach § 11 UmwStG (ermittelt nach allgemeinen Regelungen, z. B. unter Berücksichtigung des § 8b Abs. 2 KStG) </t>
  </si>
  <si>
    <t xml:space="preserve">Einnahmen i. S. des § 3 Nr. 40 EStG einschließlich eines Anteils an einem Übernahmegewinn i. S. des § 4 Abs. 7 UmwStG und der Einnahmen i. S. des § 7 UmwStG </t>
  </si>
  <si>
    <t xml:space="preserve">Betriebsvermögensminderungen, Betriebsausgaben und weitere Beträge i. S. des § 3c Abs. 2 Satz 1 zweiter Halbsatz EStG, die mit den dem § 3 Nr. 41 Buchst. a EStG zugrunde liegenden Betriebsvermögensmehrungen in wirtschaftlichem Zusammenhang stehen </t>
  </si>
  <si>
    <t>* Davon Aufwand aus der Auflösung aktiver Ausgleichsposten i. S. des § 14 Abs. 4 KStG</t>
  </si>
  <si>
    <t>* Davon Aufwand aus der Bildung passiver Ausgleichsposten i. S. des § 14 Abs. 4 KStG</t>
  </si>
  <si>
    <t>* Davon Ertrag aus der Bildung aktiver Ausgleichsposten i. S. des § 14 Abs. 4 KStG</t>
  </si>
  <si>
    <t>* Davon Ertrag aus der Auflösung passiver Ausgleichsposten i. S. des § 14 Abs. 4 KStG</t>
  </si>
  <si>
    <t>Für Zwecke der Körperschaftsteuererklärung</t>
  </si>
  <si>
    <t>Umwandlungssachverhalte</t>
  </si>
  <si>
    <t>Sonstige Sachverhalte</t>
  </si>
  <si>
    <t>Für Zwecke der Gewerbesteuererklärung</t>
  </si>
  <si>
    <t xml:space="preserve">Gewinnabführung / Verlustübernahme </t>
  </si>
  <si>
    <t>Zuzurechnendes Einkommen</t>
  </si>
  <si>
    <t>Zahlungen an außenstehende Anteilseigner</t>
  </si>
  <si>
    <t>Beim Organträger anzurechnende Steuern der Organgesellschaft</t>
  </si>
  <si>
    <t>Sachverhalte i. S. des § 8b KStG</t>
  </si>
  <si>
    <t>Laufende Bezüge</t>
  </si>
  <si>
    <t>Nicht abziehbare Gewinnminderungen i. S. des § 8b Abs. 3 Satz 3 bis 7 KStG aus Beteiligungen an Personengesellschaften lt. gesonderter und einheitlicher Feststellung</t>
  </si>
  <si>
    <t>Inländische Gewinnminderungen i. S. des § 8b Abs. 3 Satz 3 KStG</t>
  </si>
  <si>
    <t>Ausländische Gewinnminderungen i. S. des § 8b Abs. 3 Satz 3 KStG</t>
  </si>
  <si>
    <t>Im Jahresüberschuss/-fehlbetrag lt. Handels- oder Steuerbilanz nach Anpassungen (lt. Zeilen 11 bis 12 Anlage GK) enthaltener Gewinn/Verlust aus der Beteiligung an Personengesellschaften</t>
  </si>
  <si>
    <t>Bilanzielles Ergebnis (GHB + ErgB + SB lt. Kapitalkontenentwicklung)</t>
  </si>
  <si>
    <t>Steuerliche Korrekturen bei Organschaftsverhältnissen</t>
  </si>
  <si>
    <t>Sonstige nichtabzugsfähige Betriebsausgaben</t>
  </si>
  <si>
    <t>Sonstige Korrekturen</t>
  </si>
  <si>
    <t>Dazu: Nach § 4 Abs. 6 UmwStG nicht zu berücksichtigender Anteil an einem Übernahmeverlust lt. gesonderter und einheitlicher Feststellung der Personengesellschaft</t>
  </si>
  <si>
    <t>Nach § 4 Abs. 6 UmwStG nicht zu berücksichtigender Anteil an einem Übernahmeverlust</t>
  </si>
  <si>
    <t>Kapitalertragsteuer (lt. gesonderter und einheitlicher Feststellung aus Beteiligungen an Personengesellschaften)</t>
  </si>
  <si>
    <t>Kapitalertragsteuer i. S. d. Zeile 4 aus Personengesellschaften</t>
  </si>
  <si>
    <t>Solidaritätszuschlag zur Kapitalertragsteuer lt. Zeile 4 (lt. gesonderter und einheitlicher Feststellung aus Beteiligungen an Personengesellschaften)</t>
  </si>
  <si>
    <t>Bezüge aus mittelbaren Beteiligungen über Personengesellschaften</t>
  </si>
  <si>
    <t>Manuelle Korrektur (zu inländischen Beteiligungen)</t>
  </si>
  <si>
    <t>Manuelle Korrektur (zu ausländischen Beteiligungen)</t>
  </si>
  <si>
    <t>Von dem Betrag lt. Zeile 84 sind steuerfrei nach Art. 20 Abs. 1 Buchst. b DBA-Frankreich (Schachteldividende) – Bruttobetrag</t>
  </si>
  <si>
    <t>Beträge i. S. d. Zeile 85 aus mittelbaren Beteiligungen über Personengesellschaften</t>
  </si>
  <si>
    <t>Davon ab: Nicht abziehbare Ausgaben, die mit den Bezügen lt. Zeile 85 in Zusammenhang stehen</t>
  </si>
  <si>
    <t>Beträge i. S. d. Zeile 86 aus mittelbaren Beteiligungen über Personengesellschaften</t>
  </si>
  <si>
    <t>Dazu: Steuerfreie Bezüge nach § 8b Abs. 1 KStG aus mittelbaren Beteiligungen, bei denen die mittelbare Beteiligung über eine Mitunternehmerschaft zu Beginn des Kalenderjahres jeweils mindestens 10 % betrug (lt. Feststellungsbescheid[en]) – ohne Beträge lt. Zeile 89 Anlage GK (Sachverhalte i. S. d. Anlage BE)</t>
  </si>
  <si>
    <t>Beträge i. S. d. Zeile 88 aus mittelbaren inländischen Beteiligungen über Personengesellschaften</t>
  </si>
  <si>
    <t>Beträge i. S. d. Zeile 88 aus mittelbaren ausländischen Beteiligungen über Personengesellschaften</t>
  </si>
  <si>
    <t>Beträge i. S. d. Zeile 90 aus mittelbaren Beteiligungen über Personengesellschaften</t>
  </si>
  <si>
    <t>Beträge i. S. d. Zeile 92 aus mittelbaren Beteiligungen über Personengesellschaften</t>
  </si>
  <si>
    <t>Nicht abziehbare Ausgaben, die mit den Bezügen lt. Zeile 92 in Zusammenhang stehen</t>
  </si>
  <si>
    <t>Beträge i. S. d. Zeile 93 aus mittelbaren Beteiligungen über Personengesellschaften</t>
  </si>
  <si>
    <t>Gewinne i. S. des § 8b Abs. 2 KStG, einschließlich eines Übernahmegewinns i. S. des § 4 Abs. 7 UmwStG aus Beteiligungen an Personengesellschaften lt. gesonderter und einheitlicher Feststellung</t>
  </si>
  <si>
    <t>Beträge i. S. d. Zeile 95 aus mittelbaren inländischen Beteiligungen über Personengesellschaften</t>
  </si>
  <si>
    <t>Beträge i. S. d. Zeile 95 aus mittelbaren ausländischen Beteiligungen über Personengesellschaften</t>
  </si>
  <si>
    <t>Beträge i. S. d. Zeile 96 aus mittelbaren Beteiligungen über Personengesellschaften</t>
  </si>
  <si>
    <t>REPORT_TCURTAX2011</t>
  </si>
  <si>
    <t>Tats_Steuer</t>
  </si>
  <si>
    <t>Stammdaten</t>
  </si>
  <si>
    <t>PERIODID</t>
  </si>
  <si>
    <t>UNITID</t>
  </si>
  <si>
    <t>Report zur Datenbank-Tabelle der tatsächlichen Steuern</t>
  </si>
  <si>
    <t>Key</t>
  </si>
  <si>
    <t>Dialog</t>
  </si>
  <si>
    <t>Partner-ID</t>
  </si>
  <si>
    <t>Zeile</t>
  </si>
  <si>
    <t>Vorschlagswert vorhanden?</t>
  </si>
  <si>
    <t>Vorschlagswert</t>
  </si>
  <si>
    <t>Import vorhanden?</t>
  </si>
  <si>
    <t>Importierter Wert</t>
  </si>
  <si>
    <t>Details vorhanden?</t>
  </si>
  <si>
    <t>Zuletzt bearbeitet am</t>
  </si>
  <si>
    <t>Zuletzt bearbeitet von</t>
  </si>
  <si>
    <t>editierbar</t>
  </si>
  <si>
    <t>103</t>
  </si>
  <si>
    <t>---</t>
  </si>
  <si>
    <t>2018.000001</t>
  </si>
  <si>
    <t>28</t>
  </si>
  <si>
    <t>?</t>
  </si>
  <si>
    <t>2018.000002</t>
  </si>
  <si>
    <t>2018.000005</t>
  </si>
  <si>
    <t>2018.000006</t>
  </si>
  <si>
    <t>2018.000007</t>
  </si>
  <si>
    <t>2018.000008</t>
  </si>
  <si>
    <t>2018.000009</t>
  </si>
  <si>
    <t>2018.000010</t>
  </si>
  <si>
    <t>2018.000011</t>
  </si>
  <si>
    <t>2018.000012</t>
  </si>
  <si>
    <t>2018.000013</t>
  </si>
  <si>
    <t>2018.000014</t>
  </si>
  <si>
    <t>2018.000017</t>
  </si>
  <si>
    <t>2018.000022</t>
  </si>
  <si>
    <t>2018.000027</t>
  </si>
  <si>
    <t>2018.000028</t>
  </si>
  <si>
    <t>2018.000036</t>
  </si>
  <si>
    <t>2018.000038</t>
  </si>
  <si>
    <t>2018.000039</t>
  </si>
  <si>
    <t>2018.000040</t>
  </si>
  <si>
    <t>2018.000041</t>
  </si>
  <si>
    <t>2018.000042</t>
  </si>
  <si>
    <t>2018.000043</t>
  </si>
  <si>
    <t>2018.000044</t>
  </si>
  <si>
    <t>2018.000045</t>
  </si>
  <si>
    <t>2018.000046</t>
  </si>
  <si>
    <t>2018.000047</t>
  </si>
  <si>
    <t>2018.000048</t>
  </si>
  <si>
    <t>2018.000049</t>
  </si>
  <si>
    <t>2018.000050</t>
  </si>
  <si>
    <t>2018.000051</t>
  </si>
  <si>
    <t>2018.000052</t>
  </si>
  <si>
    <t>2018.000053</t>
  </si>
  <si>
    <t>2018.000054</t>
  </si>
  <si>
    <t>2018.000055</t>
  </si>
  <si>
    <t>2018.000056</t>
  </si>
  <si>
    <t>2018.000057</t>
  </si>
  <si>
    <t>2018.000059</t>
  </si>
  <si>
    <t>2018.000060</t>
  </si>
  <si>
    <t>2018.000061</t>
  </si>
  <si>
    <t>2018.000062</t>
  </si>
  <si>
    <t>2018.000063</t>
  </si>
  <si>
    <t>2018.000064</t>
  </si>
  <si>
    <t>2018.000065</t>
  </si>
  <si>
    <t>2018.000067</t>
  </si>
  <si>
    <t>2018.000068</t>
  </si>
  <si>
    <t>2018.000069</t>
  </si>
  <si>
    <t>2018.000071</t>
  </si>
  <si>
    <t>2018.000072</t>
  </si>
  <si>
    <t>2018.000073</t>
  </si>
  <si>
    <t>2018.000074</t>
  </si>
  <si>
    <t>2018.000075</t>
  </si>
  <si>
    <t>2018.000076</t>
  </si>
  <si>
    <t>2018.000077</t>
  </si>
  <si>
    <t>2018.000078</t>
  </si>
  <si>
    <t>2018.000079</t>
  </si>
  <si>
    <t>2018.000080</t>
  </si>
  <si>
    <t>2018.000081</t>
  </si>
  <si>
    <t>2018.000083</t>
  </si>
  <si>
    <t>2018.000084</t>
  </si>
  <si>
    <t>2018.000086</t>
  </si>
  <si>
    <t>2018.000087</t>
  </si>
  <si>
    <t>2018.000088</t>
  </si>
  <si>
    <t>2018.000089</t>
  </si>
  <si>
    <t>2018.000090</t>
  </si>
  <si>
    <t>2018.000091</t>
  </si>
  <si>
    <t>2018.000092</t>
  </si>
  <si>
    <t>2018.000093</t>
  </si>
  <si>
    <t>2018.000094</t>
  </si>
  <si>
    <t>2018.000095</t>
  </si>
  <si>
    <t>2018.000098</t>
  </si>
  <si>
    <t>2018.000099</t>
  </si>
  <si>
    <t>2018.000100</t>
  </si>
  <si>
    <t>2018.000101</t>
  </si>
  <si>
    <t>2018.000102</t>
  </si>
  <si>
    <t>2018.000103</t>
  </si>
  <si>
    <t>2018.000104</t>
  </si>
  <si>
    <t>2018.000105</t>
  </si>
  <si>
    <t>2018.000106</t>
  </si>
  <si>
    <t>2018.000107</t>
  </si>
  <si>
    <t>2018.000109</t>
  </si>
  <si>
    <t>2018.000110</t>
  </si>
  <si>
    <t>2018.000115</t>
  </si>
  <si>
    <t>2018.000116</t>
  </si>
  <si>
    <t>2018.000117</t>
  </si>
  <si>
    <t>2018.000118</t>
  </si>
  <si>
    <t>2018.000119</t>
  </si>
  <si>
    <t>2018.000120</t>
  </si>
  <si>
    <t>2018.000121</t>
  </si>
  <si>
    <t>2018.000122</t>
  </si>
  <si>
    <t>2018.000123</t>
  </si>
  <si>
    <t>2018.000124</t>
  </si>
  <si>
    <t>2018.000125</t>
  </si>
  <si>
    <t>2018.000126</t>
  </si>
  <si>
    <t>2018.000127</t>
  </si>
  <si>
    <t>2018.000129</t>
  </si>
  <si>
    <t>2018.000130</t>
  </si>
  <si>
    <t>2018.000131</t>
  </si>
  <si>
    <t>2018.000132</t>
  </si>
  <si>
    <t>2018.000133</t>
  </si>
  <si>
    <t>2018.000136</t>
  </si>
  <si>
    <t>2018.000137</t>
  </si>
  <si>
    <t>2018.000138</t>
  </si>
  <si>
    <t>2018.000139</t>
  </si>
  <si>
    <t>2018.000140</t>
  </si>
  <si>
    <t>2018.000141</t>
  </si>
  <si>
    <t>2018.000142</t>
  </si>
  <si>
    <t>2018.000143</t>
  </si>
  <si>
    <t>2018.000144</t>
  </si>
  <si>
    <t>2018.000145</t>
  </si>
  <si>
    <t>2018.000146</t>
  </si>
  <si>
    <t>1</t>
  </si>
  <si>
    <t>2018.000148</t>
  </si>
  <si>
    <t>2018.000151</t>
  </si>
  <si>
    <t>2018.000152</t>
  </si>
  <si>
    <t>2018.000153</t>
  </si>
  <si>
    <t>2018.000154</t>
  </si>
  <si>
    <t>2018.000155</t>
  </si>
  <si>
    <t>2018.000156</t>
  </si>
  <si>
    <t>2018.000158</t>
  </si>
  <si>
    <t>2018.000159</t>
  </si>
  <si>
    <t>2018.000160</t>
  </si>
  <si>
    <t>2018.000164</t>
  </si>
  <si>
    <t>2018.000166</t>
  </si>
  <si>
    <t>2018.000167</t>
  </si>
  <si>
    <t>2018.000172</t>
  </si>
  <si>
    <t>2018.000176</t>
  </si>
  <si>
    <t>2018.000178</t>
  </si>
  <si>
    <t>2018.000179</t>
  </si>
  <si>
    <t>2018.000200</t>
  </si>
  <si>
    <t>2018.000201</t>
  </si>
  <si>
    <t>2018.000204</t>
  </si>
  <si>
    <t>2018.000205</t>
  </si>
  <si>
    <t>2018.000236</t>
  </si>
  <si>
    <t>2018.000241</t>
  </si>
  <si>
    <t>2018.000242</t>
  </si>
  <si>
    <t>2018.000248</t>
  </si>
  <si>
    <t>2018.000251</t>
  </si>
  <si>
    <t>2018.000252</t>
  </si>
  <si>
    <t>2018.000253</t>
  </si>
  <si>
    <t>2018.000254</t>
  </si>
  <si>
    <t>2018.000256</t>
  </si>
  <si>
    <t>2018.000283</t>
  </si>
  <si>
    <t>2018.000327</t>
  </si>
  <si>
    <t>2018.000405</t>
  </si>
  <si>
    <t>2018.000406</t>
  </si>
  <si>
    <t>2018.000407</t>
  </si>
  <si>
    <t>2018.000408</t>
  </si>
  <si>
    <t>2018.000801</t>
  </si>
  <si>
    <t>2018.000803</t>
  </si>
  <si>
    <t>2018.000812</t>
  </si>
  <si>
    <t>2018.000813</t>
  </si>
  <si>
    <t>2018.000814</t>
  </si>
  <si>
    <t>2018.000815</t>
  </si>
  <si>
    <t>2018.000817</t>
  </si>
  <si>
    <t>2018.000822</t>
  </si>
  <si>
    <t>2018.000824</t>
  </si>
  <si>
    <t>2018.001201</t>
  </si>
  <si>
    <t>2018.001203</t>
  </si>
  <si>
    <t>2018.001212</t>
  </si>
  <si>
    <t>2018.001213</t>
  </si>
  <si>
    <t>2018.001215</t>
  </si>
  <si>
    <t>2018.001216</t>
  </si>
  <si>
    <t>2018.001221</t>
  </si>
  <si>
    <t>2018.001601</t>
  </si>
  <si>
    <t>2018.001604</t>
  </si>
  <si>
    <t>2018.001605</t>
  </si>
  <si>
    <t>2018.001606</t>
  </si>
  <si>
    <t>2018.001607</t>
  </si>
  <si>
    <t>2018.001608</t>
  </si>
  <si>
    <t>2018.001611</t>
  </si>
  <si>
    <t>2018.001614</t>
  </si>
  <si>
    <t>2018.001615</t>
  </si>
  <si>
    <t>2018.001616</t>
  </si>
  <si>
    <t>2018.001617</t>
  </si>
  <si>
    <t>2018.001618</t>
  </si>
  <si>
    <t>2018.001627</t>
  </si>
  <si>
    <t>2018.001628</t>
  </si>
  <si>
    <t>2018.001629</t>
  </si>
  <si>
    <t>2018.001630</t>
  </si>
  <si>
    <t>2018.001631</t>
  </si>
  <si>
    <t>2018.001632</t>
  </si>
  <si>
    <t>2018.001638</t>
  </si>
  <si>
    <t>2018.001639</t>
  </si>
  <si>
    <t>2018.001640</t>
  </si>
  <si>
    <t>2</t>
  </si>
  <si>
    <t>2018.001652</t>
  </si>
  <si>
    <t>5</t>
  </si>
  <si>
    <t>2018.001657</t>
  </si>
  <si>
    <t>2018.002002</t>
  </si>
  <si>
    <t>2018.002019</t>
  </si>
  <si>
    <t>2018.002029</t>
  </si>
  <si>
    <t>2018.002033</t>
  </si>
  <si>
    <t>2018.002035</t>
  </si>
  <si>
    <t>2018.002037</t>
  </si>
  <si>
    <t>2018.002057</t>
  </si>
  <si>
    <t>2018.002060</t>
  </si>
  <si>
    <t>2018.002077</t>
  </si>
  <si>
    <t>2018.002078</t>
  </si>
  <si>
    <t>2018.002081</t>
  </si>
  <si>
    <t>2018.002401</t>
  </si>
  <si>
    <t>2018.002402</t>
  </si>
  <si>
    <t>2018.002409</t>
  </si>
  <si>
    <t>2018.002418</t>
  </si>
  <si>
    <t>2018.002438</t>
  </si>
  <si>
    <t>2018.002465</t>
  </si>
  <si>
    <t>2018.002470</t>
  </si>
  <si>
    <t>2018.002514</t>
  </si>
  <si>
    <t>2018.002515</t>
  </si>
  <si>
    <t>0</t>
  </si>
  <si>
    <t>2018.002801</t>
  </si>
  <si>
    <t>2018.002814</t>
  </si>
  <si>
    <t>2018.002815</t>
  </si>
  <si>
    <t>2018.002816</t>
  </si>
  <si>
    <t>2018.002817</t>
  </si>
  <si>
    <t>2018.002829</t>
  </si>
  <si>
    <t>2018.002830</t>
  </si>
  <si>
    <t>2018.002840</t>
  </si>
  <si>
    <t>2018.002841</t>
  </si>
  <si>
    <t>2018.002851</t>
  </si>
  <si>
    <t>2018.002878</t>
  </si>
  <si>
    <t>2018.002879</t>
  </si>
  <si>
    <t>2018.002887</t>
  </si>
  <si>
    <t>2018.002890</t>
  </si>
  <si>
    <t>2018.002893</t>
  </si>
  <si>
    <t>2018.002894</t>
  </si>
  <si>
    <t>2018.002915</t>
  </si>
  <si>
    <t>2018.002916</t>
  </si>
  <si>
    <t>2018.002917</t>
  </si>
  <si>
    <t>2018.002918</t>
  </si>
  <si>
    <t>2018.002933</t>
  </si>
  <si>
    <t>2018.002934</t>
  </si>
  <si>
    <t>2018.002935</t>
  </si>
  <si>
    <t>2018.002974</t>
  </si>
  <si>
    <t>2018.002978</t>
  </si>
  <si>
    <t>2018.002979</t>
  </si>
  <si>
    <t>2018.002985</t>
  </si>
  <si>
    <t>2018.003023</t>
  </si>
  <si>
    <t>2018.005201</t>
  </si>
  <si>
    <t>2018.005212</t>
  </si>
  <si>
    <t>2018.005213</t>
  </si>
  <si>
    <t>2018.005214</t>
  </si>
  <si>
    <t>2018.005215</t>
  </si>
  <si>
    <t>2018.005218</t>
  </si>
  <si>
    <t>2018.005272</t>
  </si>
  <si>
    <t>2018.005352</t>
  </si>
  <si>
    <t>15</t>
  </si>
  <si>
    <t>2018.010832</t>
  </si>
  <si>
    <t>COUNTRYID</t>
  </si>
  <si>
    <t>TAXRAISING</t>
  </si>
  <si>
    <t>TAXRAISINGBASISDATA</t>
  </si>
  <si>
    <t>TAXRAISINGMODE</t>
  </si>
  <si>
    <t>TAXAVERAGE</t>
  </si>
  <si>
    <t>TAXAVERAGECURR</t>
  </si>
  <si>
    <t>TAXDEFERREDPARTNERSHIP</t>
  </si>
  <si>
    <t>TAXADDITIONAL</t>
  </si>
  <si>
    <t>TAXCORPORATE</t>
  </si>
  <si>
    <t>DE</t>
  </si>
  <si>
    <t>2018.000024</t>
  </si>
  <si>
    <t>2018.000025</t>
  </si>
  <si>
    <t>2018.000026</t>
  </si>
  <si>
    <t>Korrekturen für die Tonnagebesteuerung i. S. des § 5a EStG</t>
  </si>
  <si>
    <t>XXXX</t>
  </si>
  <si>
    <t>XXXXX</t>
  </si>
  <si>
    <t>Einnahmen aus der Verwertung von Altmaterial i. S. des § 64 Abs. 5 AO sowie aus Tätigkeiten i. S. des § 64 Abs. 6 AO bei nach § 5 Abs. 1 Nr. 9 KStG steuerbefreiten Körperschaften</t>
  </si>
  <si>
    <t>2018.000029</t>
  </si>
  <si>
    <t>2018.000030</t>
  </si>
  <si>
    <t>2018.000031</t>
  </si>
  <si>
    <t>2018.000032</t>
  </si>
  <si>
    <t>2018.000033</t>
  </si>
  <si>
    <t>2018.000034</t>
  </si>
  <si>
    <t>2018.000035</t>
  </si>
  <si>
    <t>2018.000037</t>
  </si>
  <si>
    <t>2018.000250</t>
  </si>
  <si>
    <t>Verlustverrechnungsbeschränkungen, die auf Ebene der Körperschaft angewendet werden</t>
  </si>
  <si>
    <t>2018.000058</t>
  </si>
  <si>
    <t>2018.000223</t>
  </si>
  <si>
    <t>2018.000221</t>
  </si>
  <si>
    <t>Nicht abzugsfähige Steuern lt. Steuerbilanz</t>
  </si>
  <si>
    <t>2018.007653</t>
  </si>
  <si>
    <t>Kürzung des Hinzurechnungsbetrages nach § 8 Nr. 1 GewStG aufgrund des § 9 Nr. 2a Satz 3 zweiter Halbsatz GewStG, § 9 Nr. 7 Satz 2 bzw. § 9 Nr. 8 Satz 2 GewStG (Betrag lt. Zeile 25; bei Mitunternehmerschaften und Organgesellschaften: multipliziert mit dem Prozentsatz lt. Zeile 63 des Vordrucks GewSt 1 A, bei Eintragung in Zeile 11: multipliziert mit dem Prozentsatz lt. Zeile 11)</t>
  </si>
  <si>
    <t>2018.007651</t>
  </si>
  <si>
    <t>Kürzung nach § 9 Nr. 2a, 7 und 8 GewStG vor Anwendung des Teileinkünfteverfahrens (Betrag lt. Zeile 24 abzüglich Summe der Beträge lt. Zeilen 25 und 26; bei Mitunternehmerschaften und Organgesellschaften: multipliziert mit dem Prozentsatz lt. Zeile 63 des Vordrucks GewSt 1 A, bei Eintragung in Zeile 11: multipliziert mit dem Prozentsatz lt. Zeile 11)</t>
  </si>
  <si>
    <t>27</t>
  </si>
  <si>
    <t>2018.007649</t>
  </si>
  <si>
    <t>26</t>
  </si>
  <si>
    <t>2018.007647</t>
  </si>
  <si>
    <t>Mit den Beträgen lt. Zeile 24 in unmittelbarem Zusammenhang stehende Aufwendungen i. S. des § 8 Nr. 1 GewStG (Betrag lt. Zeile 8, höchstens Betrag lt. Zeile 24)</t>
  </si>
  <si>
    <t>25</t>
  </si>
  <si>
    <t>2018.007645</t>
  </si>
  <si>
    <t>Ausgangsbetrag für eine Kürzung nach § 9 Nr. 2a, 7 oder 8 GewStG (Betrag lt. Zeile 6; nur ausfüllen, wenn in Zeile 7 eine Eintragung gemacht wurde)</t>
  </si>
  <si>
    <t>24</t>
  </si>
  <si>
    <t>2018.007643</t>
  </si>
  <si>
    <t>Hinzurechnungsbetrag nach § 8 Nr. 5 GewStG (wenn in Zeile 7 keine Eintragung gemacht wurde: 40 % des Betrages lt. Zeile 21; abzüglich 40 % der Beträge lt. Zeilen 8 und 9, bei Mitunternehmerschaften und Organgesellschaften: zusätzlich multipliziert mit dem Prozentsatz lt. Zeile 63 des Vordrucks GewSt 1 A, bei Eintragung in Zeile 11: zusätzlich multipliziert mit dem Prozentsatz lt. Zeile 11)</t>
  </si>
  <si>
    <t>23</t>
  </si>
  <si>
    <t>2018.007641</t>
  </si>
  <si>
    <t>22</t>
  </si>
  <si>
    <t>2018.007655</t>
  </si>
  <si>
    <t>Nur bei Organgesellschaften und wenn in Zeile 7 der Wert 4 eingetragen ist: Steuerfreie Bezüge nach § 3 Nr. 41 Buchst. a EStG (Betrag lt. Zeile 6 multipliziert mit den Prozentsatz lt. Zeile 63 des Vordrucks GewSt 1 A, bei Eintragung in Zeile 11: zusätzlich multipliziert mit dem Prozentsatz lt. Zeile 11)</t>
  </si>
  <si>
    <t>21a</t>
  </si>
  <si>
    <t>2018.007639</t>
  </si>
  <si>
    <t>21</t>
  </si>
  <si>
    <t>2018.007637</t>
  </si>
  <si>
    <t>Kürzung des Hinzurechnungsbetrages nach § 8 Nr. 1 GewStG aufgrund des § 9 Nr. 2a Satz 3 zweiter Halbsatz GewStG, § 9 Nr. 7 Satz 2 bzw. § 9 Nr. 8 Satz 2 GewStG (Betrag lt. Zeile 17; bei Mitunternehmerschaften und Organgesellschaften: multipliziert mit dem Prozentsatz lt. Zeile 61 oder 62 des Vordrucks GewSt 1 A, bei Eintragung in Zeile 10: multipliziert mit dem Prozentsatz lt. Zeile 10)</t>
  </si>
  <si>
    <t>20</t>
  </si>
  <si>
    <t>2018.007635</t>
  </si>
  <si>
    <t>Kürzung nach § 9 Nr. 2a, 7 und 8 GewStG (Betrag lt. Zeile 16 abzüglich Summe der Beträge lt. Zeilen 17 und 18; bei Mitunternehmerschaften und Organgesellschaften: multipliziert mit dem Prozentsatz lt. Zeile 61 oder 62 des Vordrucks GewSt 1 A, bei Eintragung in Zeile 10: multipliziert mit dem Prozentsatz lt. Zeile 10)</t>
  </si>
  <si>
    <t>19</t>
  </si>
  <si>
    <t>2018.007633</t>
  </si>
  <si>
    <t>18</t>
  </si>
  <si>
    <t>2018.007631</t>
  </si>
  <si>
    <t>Mit den Beträgen lt. Zeile 16 in unmittelbarem Zusammenhang stehende Aufwendungen i. S. des § 8 Nr. 1 GewStG (Betrag lt. Zeile 8, höchstens Betrag lt. Zeile 16)</t>
  </si>
  <si>
    <t>17</t>
  </si>
  <si>
    <t>2018.007629</t>
  </si>
  <si>
    <t>Ausgangsbetrag für eine Kürzung nach § 9 Nr. 2a, 7 oder 8 GewStG (Betrag lt. Zeile 14; nur ausfüllen, wenn in Zeile 7 und Zeile 14 eine Eintragung gemacht wurde)</t>
  </si>
  <si>
    <t>16</t>
  </si>
  <si>
    <t>2018.007627</t>
  </si>
  <si>
    <t xml:space="preserve">Hinzurechnungsbetrag nach § 8 Nr. 5 GewStG (wenn in Zeile 7 keine Eintragung gemacht wurde: 95 % des Betrages lt. Zeile 12; bei Mitunternehmerschaften und Organgesellschaften: zusätzlich multipliziert mit dem Prozentsatz lt. Zeile 61 oder 62 des Vordrucks GewSt 1 A, bei Eintragung in Zeile 10: zusätzlich multipliziert mit dem Prozentsatz lt. Zeile 10) </t>
  </si>
  <si>
    <t>2018.007625</t>
  </si>
  <si>
    <t>Bezüge lt. Zeile 6, die die Voraussetzungen der Steuerbefreiung nach § 8b Abs. 1 i. V. mit § 8b Abs. 4 KStG bzw. nach § 3 Nr. 41 Buchst. a EStG oder nach DBA nicht erfüllen (Betrag lt. Zeile 6 abzüglich Betrag lt. Zeile 12)</t>
  </si>
  <si>
    <t>14</t>
  </si>
  <si>
    <t>2018.007623</t>
  </si>
  <si>
    <t>Nur für Organgesellschaften: Steuerfreie Bezüge nach § 8b Abs. 1 und 4 KStG bzw. nach § 3 Nr. 41 Buchst. a EStG oder nach DBA (Betrag lt. Zeile 12 multipliziert mit dem Prozentsatz lt. Zeile 62 des Vordrucks GewSt 1 A)</t>
  </si>
  <si>
    <t>13</t>
  </si>
  <si>
    <t>2018.007621</t>
  </si>
  <si>
    <t>12</t>
  </si>
  <si>
    <t>Nur wenn die Beteiligung im Sonderbetriebsvermögen gehalten wird: Bezogen auf die im Sonderbetriebsvermögen gehaltene Beteiligung sind natürliche Personen unmittelbar oder mittelbar über eine Personengesellschaft beteiligt in Höhe von (100 % abzüglich Prozentsatz lt. Zeile 10)</t>
  </si>
  <si>
    <t>11</t>
  </si>
  <si>
    <t>Nur wenn die Beteiligung im Sonderbetriebsvermögen gehalten wird: Bezogen auf die im Sonderbetriebsvermögen gehaltene Beteiligung sind Körperschaften unmittelbar oder mittelbar über eine Personengesellschaft beteiligt in Höhe von</t>
  </si>
  <si>
    <t>10</t>
  </si>
  <si>
    <t>2018.007616</t>
  </si>
  <si>
    <t>9</t>
  </si>
  <si>
    <t>2018.007614</t>
  </si>
  <si>
    <t>8</t>
  </si>
  <si>
    <t>7</t>
  </si>
  <si>
    <t>2018.007611</t>
  </si>
  <si>
    <t>6</t>
  </si>
  <si>
    <t>5a</t>
  </si>
  <si>
    <t>5.2</t>
  </si>
  <si>
    <t>5.1</t>
  </si>
  <si>
    <t>4.3</t>
  </si>
  <si>
    <t>4.2</t>
  </si>
  <si>
    <t>4.1</t>
  </si>
  <si>
    <t>3</t>
  </si>
  <si>
    <t>ISIN (soweit vorhanden)</t>
  </si>
  <si>
    <t>1a</t>
  </si>
  <si>
    <t>Anlage BEG</t>
  </si>
  <si>
    <t>2018.000809</t>
  </si>
  <si>
    <t>2018.000410</t>
  </si>
  <si>
    <t>Nur auszufüllen, wenn für die Höchstbetragsberechnung erforderlich:  Summe der gesamten Umsätze sowie der im Kalenderjahr 2018 aufgewendeten Löhne und Gehälter</t>
  </si>
  <si>
    <t>2018.000409</t>
  </si>
  <si>
    <t>Verbleibender Zuwendungsvortrag zum Schluss des Veranlagungszeitraums</t>
  </si>
  <si>
    <t>Davon ab: Unter Beachtung der Höchstbeträge abziehbare Zuwendungen (Übertrag nach Zeile 34 der Anlage ZVE)</t>
  </si>
  <si>
    <t>Dazu: Im Kalenderjahr 2018 beziehungsweise im Wirtschaftsjahr 2017/2018 geleistete Zuwendungen (Spenden und Mitgliedsbeiträge) für steuerbegünstigte Zwecke im Sinne der §§ 52 bis 54 AO (lt. Zuwendungsbestätigung(en))</t>
  </si>
  <si>
    <t>2018.000404</t>
  </si>
  <si>
    <t>Dazu: Im Kalenderjahr 2018 beziehungsweise im Wirtschaftsjahr 2017/2018 geleistete Zuwendungen (Spenden und Mitgliedsbeiträge) für steuerbegünstigte Zwecke im Sinne der §§ 52 bis 54 AO aus Beteiligung an einer Personengesellschaft (lt. gesonderter und einheitlicher Feststellung)</t>
  </si>
  <si>
    <t>4</t>
  </si>
  <si>
    <t>2018.000403</t>
  </si>
  <si>
    <t>2018.000402</t>
  </si>
  <si>
    <t>2018.000401</t>
  </si>
  <si>
    <t>Verbleibender Zuwendungsvortrag zum Schluss des vorangegangenen Veranlagungszeitraums</t>
  </si>
  <si>
    <t>Anlage Z</t>
  </si>
  <si>
    <t>2018.008892#TE1</t>
  </si>
  <si>
    <t>2018.008892#11000</t>
  </si>
  <si>
    <t>2018.008891</t>
  </si>
  <si>
    <t>41</t>
  </si>
  <si>
    <t>2018.008890#TE1</t>
  </si>
  <si>
    <t>2018.008890#11000</t>
  </si>
  <si>
    <t>2018.008889</t>
  </si>
  <si>
    <t>40</t>
  </si>
  <si>
    <t>2018.008888#TE1</t>
  </si>
  <si>
    <t>2018.008888#11000</t>
  </si>
  <si>
    <t>2018.008887</t>
  </si>
  <si>
    <t>39</t>
  </si>
  <si>
    <t>2018.008904#TE1</t>
  </si>
  <si>
    <t>2018.008904#11000</t>
  </si>
  <si>
    <t>2018.008903</t>
  </si>
  <si>
    <t>39.2</t>
  </si>
  <si>
    <t>2018.008902#TE1</t>
  </si>
  <si>
    <t>2018.008902#11000</t>
  </si>
  <si>
    <t>2018.008901</t>
  </si>
  <si>
    <t>39.1</t>
  </si>
  <si>
    <t>2018.008886#TE1</t>
  </si>
  <si>
    <t>2018.008886#11000</t>
  </si>
  <si>
    <t>2018.008885</t>
  </si>
  <si>
    <t>38</t>
  </si>
  <si>
    <t>2018.008884#TE1</t>
  </si>
  <si>
    <t>2018.008884#11000</t>
  </si>
  <si>
    <t>2018.008883</t>
  </si>
  <si>
    <t>37</t>
  </si>
  <si>
    <t>Hinzurechnungsbetrag nach § 10 AStG; Anrechnung ausländischer Steuern nach § 12 AStG:</t>
  </si>
  <si>
    <t>2018.008882#TE1</t>
  </si>
  <si>
    <t>2018.008882#11000</t>
  </si>
  <si>
    <t>36a</t>
  </si>
  <si>
    <t>2018.008880#TE1</t>
  </si>
  <si>
    <t>2018.008880#11000</t>
  </si>
  <si>
    <t>2018.008879</t>
  </si>
  <si>
    <t>36</t>
  </si>
  <si>
    <t>2018.008878#TE1</t>
  </si>
  <si>
    <t>2018.008878#11000</t>
  </si>
  <si>
    <t>2018.008877</t>
  </si>
  <si>
    <t>35</t>
  </si>
  <si>
    <t>2018.008876#TE1</t>
  </si>
  <si>
    <t>2018.008876#11000</t>
  </si>
  <si>
    <t>2018.008875</t>
  </si>
  <si>
    <t>34</t>
  </si>
  <si>
    <t>2018.008874#TE1</t>
  </si>
  <si>
    <t>2018.008874#11000</t>
  </si>
  <si>
    <t>2018.008873</t>
  </si>
  <si>
    <t>32</t>
  </si>
  <si>
    <t>2018.008872#TE1</t>
  </si>
  <si>
    <t>2018.008872#11000</t>
  </si>
  <si>
    <t>2018.008871</t>
  </si>
  <si>
    <t>Zinserträge des laufenden Wirtschaftsjahres i. S. des § 4h Abs. 3 Satz 3 und 4 EStG</t>
  </si>
  <si>
    <t>31</t>
  </si>
  <si>
    <t>2018.008870#TE1</t>
  </si>
  <si>
    <t>2018.008870#11000</t>
  </si>
  <si>
    <t>2018.008869</t>
  </si>
  <si>
    <t>Zinsaufwendungen des laufenden Wirtschaftsjahres i. S. des § 4h Abs. 3 Satz 2 und 4 EStG</t>
  </si>
  <si>
    <t>30</t>
  </si>
  <si>
    <t>2018.008868#TE1</t>
  </si>
  <si>
    <t>2018.008868#11000</t>
  </si>
  <si>
    <t>2018.008867</t>
  </si>
  <si>
    <t>29b</t>
  </si>
  <si>
    <t>2018.008866#TE1</t>
  </si>
  <si>
    <t>2018.008866#11000</t>
  </si>
  <si>
    <t>2018.008865</t>
  </si>
  <si>
    <t>29a</t>
  </si>
  <si>
    <t>2018.008864#TE1</t>
  </si>
  <si>
    <t>2018.008864#11000</t>
  </si>
  <si>
    <t>2018.008863</t>
  </si>
  <si>
    <t>29</t>
  </si>
  <si>
    <t>2018.008862#TE1</t>
  </si>
  <si>
    <t>2018.008862#11000</t>
  </si>
  <si>
    <t>2018.008861</t>
  </si>
  <si>
    <t>2018.008860#TE1</t>
  </si>
  <si>
    <t>2018.008860#11000</t>
  </si>
  <si>
    <t>2018.008859</t>
  </si>
  <si>
    <t>Im Falle einer Umwandlung mit steuerlicher Rückwirkung:  In dem dem Organträger zuzurechnenden Einkommen enthaltene positive Einkünfte eines übertragenden oder einbringenden Rechtsträgers im Rückwirkungszeitraum (§ 2 Abs. 4 Satz 4 UmwStG)</t>
  </si>
  <si>
    <t>2018.008858#TE1</t>
  </si>
  <si>
    <t>2018.008858#11000</t>
  </si>
  <si>
    <t>2018.008857</t>
  </si>
  <si>
    <t>2018.008896#TE1</t>
  </si>
  <si>
    <t>2018.008896#11000</t>
  </si>
  <si>
    <t>2018.008895</t>
  </si>
  <si>
    <t>26.2</t>
  </si>
  <si>
    <t>2018.008894#TE1</t>
  </si>
  <si>
    <t>2018.008894#11000</t>
  </si>
  <si>
    <t>2018.008893</t>
  </si>
  <si>
    <t>26.1</t>
  </si>
  <si>
    <t>Werte der Organgesellschaft, die für die Besteuerung des Organträgers von Bedeutung sind (lt. gesonderter und einheitlicher Feststellung nach § 14 Abs. 5 KStG)</t>
  </si>
  <si>
    <t>2018.008900#TE1</t>
  </si>
  <si>
    <t>2018.008900#11000</t>
  </si>
  <si>
    <t>2018.008899</t>
  </si>
  <si>
    <t>25b</t>
  </si>
  <si>
    <t>2018.008898#TE1</t>
  </si>
  <si>
    <t>2018.008898#11000</t>
  </si>
  <si>
    <t>2018.008897</t>
  </si>
  <si>
    <t>25a</t>
  </si>
  <si>
    <t>2018.008856#TE1</t>
  </si>
  <si>
    <t>2018.008856#11000</t>
  </si>
  <si>
    <t>2018.008855</t>
  </si>
  <si>
    <t>2018.008854#TE1</t>
  </si>
  <si>
    <t>2018.008854#11000</t>
  </si>
  <si>
    <t>2018.008853</t>
  </si>
  <si>
    <t>2018.008852#TE1</t>
  </si>
  <si>
    <t>2018.008852#11000</t>
  </si>
  <si>
    <t>2018.008851</t>
  </si>
  <si>
    <t>Wenn nicht zugleich Organgesellschaft Summe der Beträge lt. Zeilen 16, 18 und 22 abzüglich der Beträge lt. Zeilen 14 bis 15b und 19 bis 21</t>
  </si>
  <si>
    <t>2018.008850#TE1</t>
  </si>
  <si>
    <t>2018.008850#11000</t>
  </si>
  <si>
    <t>2018.008849</t>
  </si>
  <si>
    <t>23.1</t>
  </si>
  <si>
    <t>2018.008842#TE1</t>
  </si>
  <si>
    <t>2018.008842#11000</t>
  </si>
  <si>
    <t>2018.008841</t>
  </si>
  <si>
    <t>2018.008840#TE1</t>
  </si>
  <si>
    <t>2018.008840#11000</t>
  </si>
  <si>
    <t>2018.008839</t>
  </si>
  <si>
    <t>2018.008838#TE1</t>
  </si>
  <si>
    <t>2018.008838#11000</t>
  </si>
  <si>
    <t>2018.008837</t>
  </si>
  <si>
    <t>2018.008836#TE1</t>
  </si>
  <si>
    <t>2018.008836#11000</t>
  </si>
  <si>
    <t>2018.008835</t>
  </si>
  <si>
    <t>2018.008834#TE1</t>
  </si>
  <si>
    <t>2018.008834#11000</t>
  </si>
  <si>
    <t>2018.008833</t>
  </si>
  <si>
    <t>2018.008830#TE1</t>
  </si>
  <si>
    <t>2018.008830#11000</t>
  </si>
  <si>
    <t>2018.008829</t>
  </si>
  <si>
    <t>2018.008832#TE1</t>
  </si>
  <si>
    <t>2018.008832#11000</t>
  </si>
  <si>
    <t>2018.008831</t>
  </si>
  <si>
    <t>15b</t>
  </si>
  <si>
    <t>2018.008828#TE1</t>
  </si>
  <si>
    <t>2018.008828#11000</t>
  </si>
  <si>
    <t>2018.008827</t>
  </si>
  <si>
    <t>15a</t>
  </si>
  <si>
    <t>2018.008826#TE1</t>
  </si>
  <si>
    <t>2018.008826#11000</t>
  </si>
  <si>
    <t>2018.008825</t>
  </si>
  <si>
    <t>2018.008824#TE1</t>
  </si>
  <si>
    <t>2018.008824#11000</t>
  </si>
  <si>
    <t>2018.008823</t>
  </si>
  <si>
    <t>14a</t>
  </si>
  <si>
    <t>2018.008822#TE1</t>
  </si>
  <si>
    <t>2018.008822#11000</t>
  </si>
  <si>
    <t>2018.008821</t>
  </si>
  <si>
    <t>2018.008820#TE1</t>
  </si>
  <si>
    <t>2018.008820#11000</t>
  </si>
  <si>
    <t>2018.008819</t>
  </si>
  <si>
    <t>TE1 Test1</t>
  </si>
  <si>
    <t>11000 Teilkonzern-1</t>
  </si>
  <si>
    <t>Summe OG</t>
  </si>
  <si>
    <t>Anlage OT</t>
  </si>
  <si>
    <t>2018.003244</t>
  </si>
  <si>
    <t>44</t>
  </si>
  <si>
    <t>2018.003243</t>
  </si>
  <si>
    <t>43</t>
  </si>
  <si>
    <t>2018.003242</t>
  </si>
  <si>
    <t>42</t>
  </si>
  <si>
    <t>2018.003241</t>
  </si>
  <si>
    <t>2018.003240</t>
  </si>
  <si>
    <t>2018.003239</t>
  </si>
  <si>
    <t>2018.003238</t>
  </si>
  <si>
    <t>2018.003237</t>
  </si>
  <si>
    <t>2018.003236</t>
  </si>
  <si>
    <t>2018.003235</t>
  </si>
  <si>
    <t>2018.003234</t>
  </si>
  <si>
    <t>2018.003233</t>
  </si>
  <si>
    <t>33</t>
  </si>
  <si>
    <t>2018.003232</t>
  </si>
  <si>
    <t>2018.003231</t>
  </si>
  <si>
    <t>Davon ab: Minderung der zum Ende des Vorjahres festgestellten negativen Einkünfte nach § 2b EStG 2002 (1 nach § 3a Abs. 3 Satz 2 Nr. 11 Buchst. e EStG (höchstens Betrag lt. Zeile 30)</t>
  </si>
  <si>
    <t>2018.003230</t>
  </si>
  <si>
    <t>2018.003229</t>
  </si>
  <si>
    <t>2018.003228</t>
  </si>
  <si>
    <t>2018.003227</t>
  </si>
  <si>
    <t>2018.003226</t>
  </si>
  <si>
    <t>2018.003225</t>
  </si>
  <si>
    <t>2018.003224</t>
  </si>
  <si>
    <t>2018.003223</t>
  </si>
  <si>
    <t>2018.003222</t>
  </si>
  <si>
    <t>2018.003221</t>
  </si>
  <si>
    <t>2018.003220</t>
  </si>
  <si>
    <t>2018.003219</t>
  </si>
  <si>
    <t>2018.003218</t>
  </si>
  <si>
    <t>2018.003217</t>
  </si>
  <si>
    <t>2018.003216</t>
  </si>
  <si>
    <t>2018.003215</t>
  </si>
  <si>
    <t>2018.003214</t>
  </si>
  <si>
    <t>2018.003213</t>
  </si>
  <si>
    <t>2018.003212</t>
  </si>
  <si>
    <t>2018.003211</t>
  </si>
  <si>
    <t>2018.003210</t>
  </si>
  <si>
    <t>2018.003209</t>
  </si>
  <si>
    <t>2018.003208</t>
  </si>
  <si>
    <t>2018.003207</t>
  </si>
  <si>
    <t>2018.003206</t>
  </si>
  <si>
    <t>2018.003205</t>
  </si>
  <si>
    <t>Nur bei Organträgern und Körperschaften, die die Voraussetzungen des § 15 Satz 1 Nr. 1a Satz 3 KStG erfüllen:  Dazu: Verbleibender Sanierungsertrag der Organgesellschaft(en) i. S. des § 15 Satz 1 Nr. 1a KStG lt. gesonderter und einheitlicher Feststellung (Betrag lt. Zeile 29b der Anlage OT)</t>
  </si>
  <si>
    <t>2018.003204</t>
  </si>
  <si>
    <t>2018.003203</t>
  </si>
  <si>
    <t>2018.003202</t>
  </si>
  <si>
    <t>2018.003201</t>
  </si>
  <si>
    <t>Eigene</t>
  </si>
  <si>
    <t>Anlage SAN</t>
  </si>
  <si>
    <t>2018.001242</t>
  </si>
  <si>
    <t>70</t>
  </si>
  <si>
    <t>2018.001241</t>
  </si>
  <si>
    <t>Verlustabzug in 2018 (übertragen nach Zeile 27.4)</t>
  </si>
  <si>
    <t>69</t>
  </si>
  <si>
    <t>2018.001240</t>
  </si>
  <si>
    <t>Summe der Erträge aus 15 Abs. 4 EStG Geschäften in 2018</t>
  </si>
  <si>
    <t>68</t>
  </si>
  <si>
    <t>2018.001239</t>
  </si>
  <si>
    <t>Dazu: Erträge aus 15 Abs. 4 EStG Geschäften in 2018</t>
  </si>
  <si>
    <t>68.1</t>
  </si>
  <si>
    <t>2018.001238</t>
  </si>
  <si>
    <t>67</t>
  </si>
  <si>
    <t>2018.001237</t>
  </si>
  <si>
    <t>66</t>
  </si>
  <si>
    <t>2018.001236</t>
  </si>
  <si>
    <t>Zum Schluss des Veranlagungszeitraums verbleibender Verlust aus dem Beitrittsgebiet i. S. des § 57 Abs. 4 EStG</t>
  </si>
  <si>
    <t>2018.001235</t>
  </si>
  <si>
    <t>2018.001234</t>
  </si>
  <si>
    <t>2018.001233</t>
  </si>
  <si>
    <t>Dazu: Erhalt des fortführungsgebundenen Verlustvortrags nach § 8d Abs. 2 Satz 1 2. Halbsatz KStG durch entsprechende Anwendung des § 8c Abs.1 Satz 6 bis 9 KStG bezogen auf die zum Schluss des vorangegangenen Veranlagungszeitraums vorhandenen stillen Reserven (Betrag lt. Zeile 14, höchstens Betrag lt. Zeile 38)</t>
  </si>
  <si>
    <t>2018.001232</t>
  </si>
  <si>
    <t>2018.001231</t>
  </si>
  <si>
    <t>2018.001230</t>
  </si>
  <si>
    <t>2018.001229</t>
  </si>
  <si>
    <t>Wenn im Veranlagungszeitraum ein schädlicher Beteiligungserwerb i. S. des § 8c KStG erfolgte und die Voraussetzungen zur Anwendung des § 8d KStG erfüllt sind: Dazu: Zugang zum fortführungsgebundenen Verlustvortrag (Betrag lt. Zeile 28 abzüglich Betrag lt. Zeile 29 zuzüglich Summe der Beträge lt. Zeilen 30, 32 und 34)</t>
  </si>
  <si>
    <t>2018.001227</t>
  </si>
  <si>
    <t>2018.001225</t>
  </si>
  <si>
    <t>2018.001223</t>
  </si>
  <si>
    <t>2018.001222</t>
  </si>
  <si>
    <t>Verbleibender Verlustvortrag zum Schluss des Veranlagungszeitraums</t>
  </si>
  <si>
    <t>2018.001219</t>
  </si>
  <si>
    <t>2018.001218</t>
  </si>
  <si>
    <t>2018.001214</t>
  </si>
  <si>
    <t>Im Falle von Umwandlungen mit steuerlicher Rückwirkung beim übernehmenden Rechtsträger: Davon ab: Im Betrag lt. Zeile 22 enthaltene positive Einkünfte des übertragenden oder einbringenden Rechtsträgers im Rückwirkungszeitraum (vgl. § 2 Abs. 4 Satz 3 und 4 UmwStG) – Summe der Beträge lt. Zeilen 48 bis 50 Vorspalte der Anlage ZVE</t>
  </si>
  <si>
    <t>2018.001211</t>
  </si>
  <si>
    <t xml:space="preserve">Davon ab: Verlustrücktrag auf das Einkommen 2017; höchstens 1 Mio. € und höchstens Betrag lt. Zeile 19 abzüglich Betrag lt. Zeile 19a </t>
  </si>
  <si>
    <t>20.1</t>
  </si>
  <si>
    <t>2018.001210</t>
  </si>
  <si>
    <t>2018.001243</t>
  </si>
  <si>
    <t>Minderung der negativen Einkünfte nach § 3a Abs. 3 Satz 2 Nr. 12 EStG aufgrund eines Sanierungsertrags im vorangegangenen Veranlagungszeitraum</t>
  </si>
  <si>
    <t>19a</t>
  </si>
  <si>
    <t>2018.001209</t>
  </si>
  <si>
    <t>Dazu: Berücksichtigungsfähiger Verlust des laufenden Veranlagungszeitraums (negativer Betrag lt. Zeile 53 der Anlage ZVE oder wenn Betrag lt. Zeile 51 Vorspalte der Anlage ZVE negativ: Betrag lt. Zeile 51 Vorspalte der Anlage ZVE oder bei Organgesellschaften: negativer Betrag lt. Zeile 17 der Anlage OG)</t>
  </si>
  <si>
    <t>2018.001208</t>
  </si>
  <si>
    <t>2018.001207</t>
  </si>
  <si>
    <t>2018.001206</t>
  </si>
  <si>
    <t>2018.001205</t>
  </si>
  <si>
    <t>Davon ab: Nicht zu berücksichtigender Verlustvortrag nach § 8c KStG (ggf. i. V. mit § 2 Abs. 4 Satz 1, § 20 Abs. 6 Satz 4 UmwStG; lt. gesonderter Ermittlung)</t>
  </si>
  <si>
    <t>2018.001202</t>
  </si>
  <si>
    <t>Nur für Betriebe gewerblicher Art Dazu: Zu übernehmender verbleibender Verlustvortrag (§ 8 Abs. 8 KStG)</t>
  </si>
  <si>
    <t>2018.001204</t>
  </si>
  <si>
    <t>Dazu: Erhalt des fortführungsgebundenen Verlustvortrags nach § 8d Abs. 2 Satz 1 2. Halbsatz KStG durch entsprechende Anwendung des § 8c Abs. 1 Satz 6 bis 9 KStG bezogen auf die zum Schluss des vorangegangenen Veranlagungszeitraums vorhandenen stillen Reserven (höchstens Betrag lt. Zeile 13; lt. gesonderter Ermittlung)</t>
  </si>
  <si>
    <t>Verbleibender Verlustvortrag zum Schluss des vorangegangenen Veranlagungszeitraums</t>
  </si>
  <si>
    <t>Gesamt</t>
  </si>
  <si>
    <t>Eigene Werte</t>
  </si>
  <si>
    <t>Anlage Verluste</t>
  </si>
  <si>
    <t>2018.002096</t>
  </si>
  <si>
    <t>77</t>
  </si>
  <si>
    <t>2018.002095</t>
  </si>
  <si>
    <t>76</t>
  </si>
  <si>
    <t>2018.002086</t>
  </si>
  <si>
    <t>75</t>
  </si>
  <si>
    <t>2018.002085</t>
  </si>
  <si>
    <t>74</t>
  </si>
  <si>
    <t>2018.002084</t>
  </si>
  <si>
    <t>Nur in den Fällen des Antrags nach § 34 Abs. 14 KStG: Erhöhung der Körperschaftssteuer nach § 38 KStG, ggf. i. V. mit §§ 9 und 16 UmwStG, § 10 UmwStG 2006, § 40 KStG 2006 (Summe der Beträge lt. Zeilen 17, 31 und 45 aller Anlagen KSt 1 F - 38)</t>
  </si>
  <si>
    <t>73</t>
  </si>
  <si>
    <t>2018.002083</t>
  </si>
  <si>
    <t>2018.002082</t>
  </si>
  <si>
    <t>2018.002080</t>
  </si>
  <si>
    <t>72</t>
  </si>
  <si>
    <t>Von dem zu versteuernden Einkommen (Betrag lt. Zeile 70) unterliegen dem Regelsatz von 15% _ Einkommensteile</t>
  </si>
  <si>
    <t>71</t>
  </si>
  <si>
    <t>2018.002076</t>
  </si>
  <si>
    <t>Davon ab: Freibetrag nach § 24 KStG (wenn es sich um eine Körperschaft i.S. des § 1 Abs. 1 Nr. 3 bis 6 KStG handelt und kein Freibetrag nach § 25 zu gewähren ist; Betrag lt. Zeile 68, höchstens 5.000 €)</t>
  </si>
  <si>
    <t>2018.002094</t>
  </si>
  <si>
    <t>68b</t>
  </si>
  <si>
    <t>2018.002093</t>
  </si>
  <si>
    <t>Nur bei Genossenschaften und steuerpflichtigen Vereinen, die ausschließlich Einkünfte aus Land- und Forstwirtschaft erzielen: Die Voraussetzungen für einen Freibetrag nach § 25 KStG liegen vor</t>
  </si>
  <si>
    <t>68a</t>
  </si>
  <si>
    <t>2018.002074</t>
  </si>
  <si>
    <t>2018.002073</t>
  </si>
  <si>
    <t>Inländische öffentlich-rechtliche Rundfunkanstalten: Dazu: Einkommen i. S. des § 8 Abs. 1 Satz 3 KStG</t>
  </si>
  <si>
    <t>2018.002072</t>
  </si>
  <si>
    <t>2018.002071</t>
  </si>
  <si>
    <t>2018.002070</t>
  </si>
  <si>
    <t>65</t>
  </si>
  <si>
    <t>2018.002069</t>
  </si>
  <si>
    <t>64</t>
  </si>
  <si>
    <t>2018.002068</t>
  </si>
  <si>
    <t>Zeilen 63 bis 66: Nur für Unterstützungskassen, die Kapitalgesellschaften sind Höhe der im Wirtschaftsjahr getätigten Versorgungsleistungen</t>
  </si>
  <si>
    <t>63</t>
  </si>
  <si>
    <t>2018.002067</t>
  </si>
  <si>
    <t>62</t>
  </si>
  <si>
    <t>2018.002066</t>
  </si>
  <si>
    <t>Rechtsfähige Pensions-, Sterbe-, Kranken- und Unterstützungskassen Zeilen 61 bis 66: Nur bei Überdotierung von rechtsfähigen Pensions-, Sterbe-, Kranken- und Unterstützungskassen Zwischensumme</t>
  </si>
  <si>
    <t>61</t>
  </si>
  <si>
    <t>2018.002065</t>
  </si>
  <si>
    <t>Abzugsbetrag nach § 10g EStG Davon ab: Abzugsbetrag nach § 10g EStG (Abzug höchstens bis auf 0 €)</t>
  </si>
  <si>
    <t>60</t>
  </si>
  <si>
    <t>2018.002063</t>
  </si>
  <si>
    <t>59</t>
  </si>
  <si>
    <t>2018.002062</t>
  </si>
  <si>
    <t>Davon ab: Verlustabzug aufgrund eines Verlustrücktrags aus dem folgenden Veranlagungszeitraum ggf. unter Berücksichtigung des § 2 Abs. 4 Satz 3 UmwStG (nicht in den Fällen des § 8 Abs. 9 KStG)</t>
  </si>
  <si>
    <t>58</t>
  </si>
  <si>
    <t>2018.002061</t>
  </si>
  <si>
    <t>Davon ab: Verlustabzug aufgrund der Verrechnung mit dem Verlustvortrag (in den Fällen des § 8 Abs. 9 KStG); (Betrag lt. Zeile 57 aller Anlagen ÖHK)</t>
  </si>
  <si>
    <t>57</t>
  </si>
  <si>
    <t>Verlustabzug Davon ab: Verlustabzug aufgrund der Verrechnung mit dem Verlustvortrag (nicht in den Fällen des § 8 Abs. 9 KStG); (Summe der Beträge lt. Zeilen 25 und 27 der Anlage Verluste oder des Betrages lt. Zeile 5 der Anlage Invest-Verluste)</t>
  </si>
  <si>
    <t>56</t>
  </si>
  <si>
    <t>2018.002059</t>
  </si>
  <si>
    <t>Maßgeblicher Gesamtbetrag der Einkünfte in den Fällen des § 8 Abs. 9 KStG</t>
  </si>
  <si>
    <t>55</t>
  </si>
  <si>
    <t>2018.002058</t>
  </si>
  <si>
    <t>Nur bei Gesellschaften, die unter § 8 Abs. 7 Satz 1 Nr. 2 Satz 2 KStG fallen, und bei Gesellschaften und Betrieben gewerblicher Art, die Organträger solcher Gesellschaften sind; nicht bei Organgesellschaften: Dazu: Summe der negativen Gesamtbeträge der Einkünfte aus den einzelnen Sparten i. S. des § 8 Abs. 9 Satz 1 Nr. 1 bis 3 KStG (Betrag lt. Zeile 38 aller Anlagen ÖHK)</t>
  </si>
  <si>
    <t>54</t>
  </si>
  <si>
    <t>Gesamtbetrag der Einkünfte</t>
  </si>
  <si>
    <t>53</t>
  </si>
  <si>
    <t>2018.002056</t>
  </si>
  <si>
    <t>Korrekturen nach § 2 Abs. 4 Satz 3 und 4 UmwStG bei Verwendung der Anlage ÖHK -nicht bei Organgesellschaften- Dazu: Nach § 2 Abs. 4 Satz 3 und 4 UmwStG nicht ausgleichsfähiger Verlust des übernehmenden Rechtsträgers (Betrag lt. Zeile 36 Hauptspalte aller Anlagen ÖHK)</t>
  </si>
  <si>
    <t>52</t>
  </si>
  <si>
    <t>2018.002055</t>
  </si>
  <si>
    <t>2018.002054</t>
  </si>
  <si>
    <t>Zwischensumme: Wenn negativ: Nach § 2 Abs. 4 Satz 3 und 4 UmwStG nicht ausgleichsfähiger Verlust des übernehmenden Rechtsträgers (Übertrag eines negativen Betrages in die Hauptspalte mit umgekehrtem Vorzeichen)</t>
  </si>
  <si>
    <t>51</t>
  </si>
  <si>
    <t>2018.002053</t>
  </si>
  <si>
    <t>Davon ab: Im Betrag lt. Zeile 47 enthaltene positive Einkünfte des übertragenden oder einbringenden Rechtsträgers im Rückwirkungszeitraum lt. gesonderter und einheitlicher Feststellung(en) nach § 14 Abs. 5 KStG (Summe der Beträge lt. Zeile 27 aller Anlagen OT)</t>
  </si>
  <si>
    <t>50</t>
  </si>
  <si>
    <t>2018.002052</t>
  </si>
  <si>
    <t>Davon ab: Im Betrag lt. Zeile 47 enthaltene positive Einkünfte des übertragenden oder einbringenden Rechtsträgers im Rückwirkungszeitraum lt. gesonderter und einheitlicher Feststellung einer Personengesellschaft</t>
  </si>
  <si>
    <t>49</t>
  </si>
  <si>
    <t>2018.002051</t>
  </si>
  <si>
    <t>Davon ab: Im Betrag lt. Zeile 47 enthaltene positive Einkünfte des übertragenden oder einbringenden Rechtsträgers im Rückwirkungszeitraum aus eigenen Übernahmen</t>
  </si>
  <si>
    <t>48</t>
  </si>
  <si>
    <t>2018.002050</t>
  </si>
  <si>
    <t>47</t>
  </si>
  <si>
    <t>2018.002049</t>
  </si>
  <si>
    <t>2018.002048</t>
  </si>
  <si>
    <t>Korrekturen nach § 2 Abs. 4 Satz 3 und 4 UmwStG Zwischensumme</t>
  </si>
  <si>
    <t>46</t>
  </si>
  <si>
    <t>2018.002046</t>
  </si>
  <si>
    <t>Dazu: Vom Organträger zu leistende Ausgleichszahlungen i. S. des § 16 Satz 2 KStG (Betrag lt. Zeile 15 der Anlage OG)</t>
  </si>
  <si>
    <t>45</t>
  </si>
  <si>
    <t>2018.002047</t>
  </si>
  <si>
    <t>Davon ab / Dazu: Dem Organträger zuzurechnendes Einkommen (Betrag lt. Zeile 18 der Anlage OG; einzutragen mit umgekehrtem Vorzeichen)</t>
  </si>
  <si>
    <t>Einkommenskorrekturen bei einer Organgesellschaft Zwischensumme (Bei einer Organgesellschaft: Einkommen der Organgesellschaft vor Zurechnung an den Organträger)</t>
  </si>
  <si>
    <t>2018.002044</t>
  </si>
  <si>
    <t>2018.002043</t>
  </si>
  <si>
    <t>Minderung der laufenden Verluste nach § 3a Abs. 3 Satz 2 Nr. 8 EStG Dazu: Minderung des laufenden Verlustes des Sanierungsjahres des zu sanierenden Unternehmens nach § 3a Abs. 3 Satz 2 Nr. 8 EStG (Betrag lt. Zeile 17 der Anlage SAN)</t>
  </si>
  <si>
    <t>2018.002042</t>
  </si>
  <si>
    <t>2018.002041</t>
  </si>
  <si>
    <t>Wegfallender Verlust des laufenden Veranlagungszeitraums bei Abspaltung Zwischensumme</t>
  </si>
  <si>
    <t>2018.002040</t>
  </si>
  <si>
    <t>Einkommenszurechnung bei einem Organträger Dazu / Davon ab: Korrigierte zuzurechnende Einkommen der Organgesellschaften (Summe der Beträge lt. Zeile 25 aller Anlagen OT)</t>
  </si>
  <si>
    <t>2018.002039</t>
  </si>
  <si>
    <t>Dazu: Nach § 8c KStG nicht berücksichtigungsfähiger Verlust des laufenden Veranlagungszeitraums (ggf. i. V. mit § 2 Abs. 4 Satz 1 und 2, § 20 Abs. 6 Satz 4 UmwStG) (ohne Vorzeichen eintragen; lt. gesonderter Ermittlung)</t>
  </si>
  <si>
    <t>2018.002038</t>
  </si>
  <si>
    <t>Verlustabzugsbeschränkung nach § 8c KStG Zwischensumme</t>
  </si>
  <si>
    <t>36.0</t>
  </si>
  <si>
    <t>2018.002036</t>
  </si>
  <si>
    <t>Hinzurechnung nach § 2a Abs. 3 Satz 3 und Abs. 4 i. V. mit § 52 Abs. 2 Satz 3 und 4 EStG, § 2 Abs. 1 Satz 3 und Abs. 2 AuslInvG Dazu: Hinzurechnungsbetrag</t>
  </si>
  <si>
    <t>Zuwendungen Davon ab: Zuwendungen nach § 9 Abs. 1 Nr. 2 KStG zur Förderung steuerbegünstigter Zwecke (Betrag lt. Zeile 7 der Anlage Z)</t>
  </si>
  <si>
    <t>2018.002034</t>
  </si>
  <si>
    <t>Davon ab: Freibetrag für Land- und Forstwirtschaft (§ 13 Abs. 3 EStG)</t>
  </si>
  <si>
    <t>Dazu: Mit einem in einem anderen Veranlagungszeitraum steuerfreien Sanierungsertrag i. S. des § 3a Abs. 1 EStG in unmittelbarem wirtschaftlichen Zusammenhang stehende Betriebsvermögensminderungen oder Betriebsausgaben i. S des § 3c Abs. 4 EStG des laufenden Veranlagungszeitraums</t>
  </si>
  <si>
    <t>2018.002031</t>
  </si>
  <si>
    <t>2018.002030</t>
  </si>
  <si>
    <t>2018.002092</t>
  </si>
  <si>
    <t>28a</t>
  </si>
  <si>
    <t>2018.002028</t>
  </si>
  <si>
    <t>2018.002027</t>
  </si>
  <si>
    <t>2018.002023</t>
  </si>
  <si>
    <t>Nur bei Organgesellschaften: Abzuziehende ausländische Steuern nach § 26 Abs. 1 Satz 1 Nr.1 KStG i.V. mit § 34c Abs. 3 EStG (bei Organgesellschaften: wenn der Organträger der Einkommensteuer unterliegt) lt. gesonderter und einheitlicher Feststellung aus der Beteiligung an Mitunternehmerschaften)</t>
  </si>
  <si>
    <t>2018.002097</t>
  </si>
  <si>
    <t>2018.002022</t>
  </si>
  <si>
    <t>2018.002091</t>
  </si>
  <si>
    <t>Nicht bei Organgesellschaften: Davon ab: Abzuziehende ausländische Steuern nach § 26 Abs. 1 Satz 1 Nr. 1 KStG i.V. mit § 34c Abs. 3 EStG aus Organgesellschaften (Summe der Beträge lt. Zeile 25a aller Anlagen OT)</t>
  </si>
  <si>
    <t>2018.002021</t>
  </si>
  <si>
    <t>Nicht bei Organgesellschaften: Davon ab: Abzuziehende ausländische Steuern nach § 26 Abs. 1 Satz 1 Nr. 1 KStG i. V. mit § 34c Abs. 3 EStG (Summe aus 20 % des Betrages lt. Zeile 11, 70 % des Betrages lt. Zeile 14, 60 % des Betrages lt. Zeile 17, 85 % des Betrages lt. Zeile 20, 40 % des Betrages lt. Zeile 23 und 20 % des Betrages lt. Zeile 26 aller Anlagen AESt zuzüglich Summe der Beträge lt. Zeile 30 aller Anlagen AESt)</t>
  </si>
  <si>
    <t>2018.002020</t>
  </si>
  <si>
    <t>Nicht bei Organgesellschaften: Davon ab: Abzuziehende ausländische Steuern nach § 26 Abs. 1 Satz 1 Nr. 1 KStG i. V. mit § 34c Abs. 2 EStG (Summe der Beträge lt. Zeile 42 aller Anlagen AESt)</t>
  </si>
  <si>
    <t>2018.002018</t>
  </si>
  <si>
    <t>2018.002017</t>
  </si>
  <si>
    <t>2018.002016</t>
  </si>
  <si>
    <t>Leistungen Dazu: Einkünfte aus Leistungen (nur positive Beträge; ggf. nach Verrechnung mit vortragsfähigen Verlusten)</t>
  </si>
  <si>
    <t>2018.002015</t>
  </si>
  <si>
    <t>Private Veräußerungsgeschäfte Dazu: Einkünfte aus privaten Veräußerungsgeschäften (grundsätzlich nur positive Beträge; ggf. nach Verrechnung mit vortragsfähigen Verlusten; lt. gesonderter Einzelaufstellung)</t>
  </si>
  <si>
    <t>2018.002014</t>
  </si>
  <si>
    <t>2018.002013</t>
  </si>
  <si>
    <t>Einnahmen aus wiederkehrenden Bezügen Dazu: Einnahmen</t>
  </si>
  <si>
    <t>2018.002090</t>
  </si>
  <si>
    <t>12a</t>
  </si>
  <si>
    <t>Nicht dem Steuerabzug unterliegende Einkünfte i. S. des § 6 Abs. 2 InvStG von (Spezial-) Investmentfonds</t>
  </si>
  <si>
    <t>2018.002012</t>
  </si>
  <si>
    <t>Dazu / Davon ab: Einkünfte aus Vermietung und Verpachtung (lt. gesonderter Ermittlung)</t>
  </si>
  <si>
    <t>2018.002011</t>
  </si>
  <si>
    <t>2018.002010</t>
  </si>
  <si>
    <t>2018.002009</t>
  </si>
  <si>
    <t>2018.002008</t>
  </si>
  <si>
    <t>Einkünfte aus Vermietung und Verpachtung einer beschränkt steuerpflichtigen Körperschaft i. S. des § 1 Abs. 1 Nr. 1 bis 3 KStG Dazu: Einkünfte aus der Vermietung und Verpachtung oder der Veräußerung von inländischen unbeweglichen Vermögen, Sachinbegriffen oder Rechten nach § 49 Abs. 1 Nr. 2 Buchst. f EStG (lt. gesonderter Ermittlung)</t>
  </si>
  <si>
    <t>2018.002089</t>
  </si>
  <si>
    <t>7a</t>
  </si>
  <si>
    <t>2018.002007</t>
  </si>
  <si>
    <t>2018.002006</t>
  </si>
  <si>
    <t>2018.002005</t>
  </si>
  <si>
    <t>Veräußerungs-/Aufgabegewinn Dazu: Veräußerungspreis aller im laufenden Veranlagungszeitraum veräußerter oder aufgegebener Betriebe</t>
  </si>
  <si>
    <t>2018.002004</t>
  </si>
  <si>
    <t>Bei mehreren Betrieben:  Dazu / Davon ab: Einkünfte aus Gewerbebetrieb lt. Zeile 180 der übrigen Anlagen GK</t>
  </si>
  <si>
    <t>2018.002003</t>
  </si>
  <si>
    <t>Laufender Gewinn Dazu / Davon ab: Einkünfte aus Gewerbebetrieb lt. Zeile 180 der Anlage GK; bei zusätzlichem Rumpfwirtschaftsjahr: Einkünfte aus Gewerbebetrieb des zweiten im Veranlagungszeitraum endenden Wirtschaftsjahres; bei mehreren Betrieben: Einkünfte aus Gewerbebetrieb der ersten Anlage GK</t>
  </si>
  <si>
    <t>2018.002088</t>
  </si>
  <si>
    <t>1b</t>
  </si>
  <si>
    <t>2018.002087</t>
  </si>
  <si>
    <t>Dazu / Davon ab: Gewinn aus eigenen Betrieben (einschließlich Veräußerungsgewinn; lt. gesonderter Ermittlung):  Auf das Kalenderjahr 2018 entfallender Gewinn aus dem Wirtschaftsjahr 2018/2019</t>
  </si>
  <si>
    <t>2018.002001</t>
  </si>
  <si>
    <t>Gewinn aus eigenen Betrieben (einschließlich Veräußerungsgewinn; lt. Gesonderter Ermittlung): Auf das Kalenderjahr 2018 entfallender Gewinn aus dem Wirtschaftsjahr 2017/2018 (2018)</t>
  </si>
  <si>
    <t>Hauptspalte</t>
  </si>
  <si>
    <t>Vorspalte</t>
  </si>
  <si>
    <t>Anlage ZVE</t>
  </si>
  <si>
    <t>Nur relevant für die elektronische Versendung der Steuererklärung:Die Anlage Zinsschranke wird versendet.(Sind die Bedingungen für die Zeile E.1 nicht erfüllt und handelt es sich um eine Stand-alone-Gesellschaft, kann diese Checkbox nachträglich aktiviert werden, um die Anlage Zinsschranke freiwillig zu versenden.)</t>
  </si>
  <si>
    <t>E.2</t>
  </si>
  <si>
    <t>E.1</t>
  </si>
  <si>
    <t>2018.002513</t>
  </si>
  <si>
    <t>102</t>
  </si>
  <si>
    <t>2018.002512</t>
  </si>
  <si>
    <t>Davon ab: Minderung des verbleibenden EBITDA nach § 3a Abs. 3 Satz 2 Nr. 13 Buchst. b EStG (ggf. anteiliger Betrag lt. Zeile 40 der Anlage SAN abzüglich Beträge lt. Zeilen 66, 74, 82, 90 und 98; höchstens Betrag lt. Zeile 100)</t>
  </si>
  <si>
    <t>101</t>
  </si>
  <si>
    <t>2018.002511</t>
  </si>
  <si>
    <t>100</t>
  </si>
  <si>
    <t>2018.002510</t>
  </si>
  <si>
    <t>99</t>
  </si>
  <si>
    <t>2018.002509</t>
  </si>
  <si>
    <t>Davon ab: Minderung des EBITDA-Vortrags nach § 3a Abs. 3 Satz 2 Nr. 13 Buchst. b EStG (ggf. anteiliger Betrag lt. Zeile 40 der Anlage SAN abzüglich Beträge lt. Zeilen 66, 74, 82 und 90; höchstens Betrag lt. Zeile 97)</t>
  </si>
  <si>
    <t>98</t>
  </si>
  <si>
    <t>2018.002508</t>
  </si>
  <si>
    <t>97</t>
  </si>
  <si>
    <t>2018.002507</t>
  </si>
  <si>
    <t>Nicht bei OrgangesellschaftenDavon ab: Verbrauch des EBITDA-Vortrags im laufenden Wirtschaftsjahr (Betrag lt. Zeile 56 abzüglich Betrag lt. Zeile 64, 72, 80 und 82, höchstens Betrag lt. Zeile 93 abzüglich Beträge lt. Zeilen 94 und 95)</t>
  </si>
  <si>
    <t>96</t>
  </si>
  <si>
    <t>2018.002506</t>
  </si>
  <si>
    <t>95</t>
  </si>
  <si>
    <t>2018.002505</t>
  </si>
  <si>
    <t>94</t>
  </si>
  <si>
    <t>2018.002504</t>
  </si>
  <si>
    <t>93</t>
  </si>
  <si>
    <t>2018.002503</t>
  </si>
  <si>
    <t>92</t>
  </si>
  <si>
    <t>2018.002502</t>
  </si>
  <si>
    <t>91</t>
  </si>
  <si>
    <t>2018.002501</t>
  </si>
  <si>
    <t>Davon ab: Minderung des EBITDA-Vortrags nach § 3a Abs. 3 Satz 2 Nr. 13 Buchst. b EStG (ggf. anteiliger Betrag lt. Zeile 40 der Anlage SAN abzüglich Beträge lt. Zeilen 66, 74 und 82; höchstens Betrag lt. Zeile 89)</t>
  </si>
  <si>
    <t>90</t>
  </si>
  <si>
    <t>2018.002500</t>
  </si>
  <si>
    <t>89</t>
  </si>
  <si>
    <t>2018.002499</t>
  </si>
  <si>
    <t>Nicht bei OrgangesellschaftenDavon ab: Verbrauch des EBITDA-Vortrags im laufenden Wirtschaftsjahr (Betrag lt. Zeile 56 abzüglich Betrag lt. Zeile 64, 72 und 80, höchstens Betrag lt. Zeile 85 abzüglich Beträge lt. Zeilen 86 und 87)</t>
  </si>
  <si>
    <t>88</t>
  </si>
  <si>
    <t>2018.002498</t>
  </si>
  <si>
    <t>87</t>
  </si>
  <si>
    <t>2018.002497</t>
  </si>
  <si>
    <t>86</t>
  </si>
  <si>
    <t>2018.002496</t>
  </si>
  <si>
    <t>85</t>
  </si>
  <si>
    <t>2018.002495</t>
  </si>
  <si>
    <t>84</t>
  </si>
  <si>
    <t>2018.002494</t>
  </si>
  <si>
    <t>83</t>
  </si>
  <si>
    <t>2018.002493</t>
  </si>
  <si>
    <t>Davon ab: Minderung des EBITDA-Vortrags nach § 3a Abs. 3 Satz 2 Nr. 13 Buchst. b EStG (ggf. anteiliger Betrag lt. Zeile 40 der Anlage SAN abzüglich Beträge lt. Zeilen 66 und 74; höchstens Betrag lt. Zeile 81)</t>
  </si>
  <si>
    <t>82</t>
  </si>
  <si>
    <t>2018.002492</t>
  </si>
  <si>
    <t>81</t>
  </si>
  <si>
    <t>2018.002491</t>
  </si>
  <si>
    <t>Nicht bei OrgangesellschaftenDavon ab: Verbrauch des EBITDA-Vortrags im laufenden Wirtschaftsjahr (Betrag lt. Zeile 56 abzüglich Beträge lt. Zeilen 64 und 72, höchstens Betrag lt. Zeile 77 abzüglich Beträge lt. Zeilen 78 und 79)</t>
  </si>
  <si>
    <t>80</t>
  </si>
  <si>
    <t>2018.002490</t>
  </si>
  <si>
    <t>79</t>
  </si>
  <si>
    <t>2018.002489</t>
  </si>
  <si>
    <t>78</t>
  </si>
  <si>
    <t>2018.002488</t>
  </si>
  <si>
    <t>2018.002487</t>
  </si>
  <si>
    <t>2018.002486</t>
  </si>
  <si>
    <t>2018.002485</t>
  </si>
  <si>
    <t>Davon ab: Minderung des EBITDA-Vortrags nach § 3a Abs. 3 Satz 2 Nr. 13 Buchst. b EStG (ggf. anteiliger Betrag lt. Zeile 40 der Anlage SAN abzüglich Betrag lt. Zeile 66; höchstens Betrag lt. Zeile 73)</t>
  </si>
  <si>
    <t>2018.002484</t>
  </si>
  <si>
    <t>2018.002483</t>
  </si>
  <si>
    <t>Nicht bei OrgangesellschaftenDavon ab: Verbrauch des EBITDA-Vortrags im laufenden Wirtschaftsjahr (Betrag lt. Zeile 56 abzüglich Betrag lt. Zeile 64, höchstens Betrag lt. Zeile 69 abzüglich Beträge lt. Zeilen 70 und 71)</t>
  </si>
  <si>
    <t>2018.002482</t>
  </si>
  <si>
    <t>2018.002481</t>
  </si>
  <si>
    <t>2018.002480</t>
  </si>
  <si>
    <t>2018.002479</t>
  </si>
  <si>
    <t>2018.002478</t>
  </si>
  <si>
    <t>2018.002477</t>
  </si>
  <si>
    <t>Davon ab: Minderung des EBITDA-Vortrags nach § 3a Abs. 3 Satz 2 Nr. 13 Buchst. b EStG (ggf. anteiliger Betrag lt. Zeile 40 der Anlage SAN; höchstens Betrag lt. Zeile 65)</t>
  </si>
  <si>
    <t>2018.002476</t>
  </si>
  <si>
    <t>2018.002475</t>
  </si>
  <si>
    <t>Nicht bei OrgangesellschaftenDavon ab: Verbrauch des EBITDA-Vortrags im laufenden Wirtschaftsjahr (Betrag lt. Zeile 56, höchstens Betrag lt. Zeile 61 abzüglich Beträge lt. Zeilen 62 und 63)</t>
  </si>
  <si>
    <t>2018.002474</t>
  </si>
  <si>
    <t>2018.002473</t>
  </si>
  <si>
    <t>2018.002472</t>
  </si>
  <si>
    <t>2018.002471</t>
  </si>
  <si>
    <t>EBITDA-Vortrag zum Schluss des laufenden Wirtschaftsjahres</t>
  </si>
  <si>
    <t>2018.002469</t>
  </si>
  <si>
    <t>EndbestandDavon ab: Wegfall des EBITDA-Vortrags des fünften vorangegangenen Wirtschaftsjahres</t>
  </si>
  <si>
    <t>2018.002468</t>
  </si>
  <si>
    <t>Davon ab: Minderung des EBITDA-Vortrags nach § 3a Abs. 3 Satz 2 Nr. 13 Buchst. b EStG (Summe der Beträge lt. Zeilen 66, 74, 82, 90, 98 und 101; Übertrag in Zeile 41 der Anlage SAN)</t>
  </si>
  <si>
    <t>2018.002467</t>
  </si>
  <si>
    <t>2018.002466</t>
  </si>
  <si>
    <t>Verrechnung von verrechenbarem EBITDA (Zeilen 55 und 56: nicht bei Organgesellschaften)Davon ab: Verbrauch von verrechenbarem EBITDA des laufenden Wirtschaftsjahres (Betrag lt. Zeile 21)</t>
  </si>
  <si>
    <t>Laufendes Wirtschaftsjahr (nicht bei Organgesellschaften)Dazu: Verrechenbares EBITDA des laufenden Wirtschaftsjahres, ggf. unter Berücksichtigung des § 2 Abs. 4 Satz 3 und 4 UmwStG – nur, wenn im Wirtschaftsjahr kein Anwendungsfall des § 4h Abs. 2 EStG vorliegt (wenn negativ „0“ eintragen) (lt. gesonderter Ermittlung)</t>
  </si>
  <si>
    <t>2018.002463</t>
  </si>
  <si>
    <t>2018.002462</t>
  </si>
  <si>
    <t>2018.002461</t>
  </si>
  <si>
    <t>AnfangsbestandEBITDA-Vortrag zum Schluss des vorangegangenen Wirtschaftsjahres</t>
  </si>
  <si>
    <t>2018.002460</t>
  </si>
  <si>
    <t>2018.002459</t>
  </si>
  <si>
    <t>Vergütungen für Fremdkapital an wesentlich beteiligte Anteilseigner, diesen nahe stehende Personen und rückgriffsberechtigte Dritte der Organgesellschaften (§ 8a Abs. 2 und 3 KStG)</t>
  </si>
  <si>
    <t>38.2</t>
  </si>
  <si>
    <t>2018.002458</t>
  </si>
  <si>
    <t>38.1</t>
  </si>
  <si>
    <t>2018.002457</t>
  </si>
  <si>
    <t>Weitere AngabenZeilen 37 bis 38: Nicht bei Organgesellschaften</t>
  </si>
  <si>
    <t>2018.002456</t>
  </si>
  <si>
    <t>Im Betrag lt. Zeile 27 enthaltener zum Schluss des laufenden Wirtschaftsjahres verbleibender fortführungsgebundener Zinsvortrag</t>
  </si>
  <si>
    <t>2018.002455</t>
  </si>
  <si>
    <t>2018.002453</t>
  </si>
  <si>
    <t>Davon ab: Verrechnung mit dem fortführungsgebundenen Zinsvortrag (Summe der Beträge lt. Zeilen 24 und 26, höchstens Betrag lt. Zeile 28 abzüglich Summe der Beträge lt. Zeilen 29 und 31)</t>
  </si>
  <si>
    <t>2018.002451</t>
  </si>
  <si>
    <t>2018.002449</t>
  </si>
  <si>
    <t>2018.002448</t>
  </si>
  <si>
    <t>2018.002447</t>
  </si>
  <si>
    <t>Zinsvortrag zum Schluss des laufenden Wirtschaftsjahres (Betrag lt. Zeile 25 abzüglich Betrag lt. Zeile 26)</t>
  </si>
  <si>
    <t>2018.002446</t>
  </si>
  <si>
    <t>2018.002445</t>
  </si>
  <si>
    <t>2018.002444</t>
  </si>
  <si>
    <t>D.24.1</t>
  </si>
  <si>
    <t>2018.002443</t>
  </si>
  <si>
    <t>Im Wirtschaftsjahr insgesamt abziehbare Zinsaufwendungen (Summe der Beträge aus den Zeilen 17, 19, 20, 21 und 23; Übertrag nach Zeile 179 der Anlage GK)</t>
  </si>
  <si>
    <t>2018.002442</t>
  </si>
  <si>
    <t>Nach § 4h Abs. 1 Satz 4 EStG i. V. mit § 8a KStG abziehbarer Betrag: EBITDA-Vortrag zum Schluss des vorangegangenen Wirtschaftsjahres (Betrag lt. Zeile 50 abzüglich der Beträge lt. Zeilen 51 und 52, jedoch höchstens Betrag lt. Zeile 22)</t>
  </si>
  <si>
    <t>2018.002441</t>
  </si>
  <si>
    <t>Zwischensumme (Betrag lt. Zeile 18 abzüglich Betrag lt. Zeile 21)</t>
  </si>
  <si>
    <t>2018.002440</t>
  </si>
  <si>
    <t>Nach § 4h Abs. 1 Satz 1, zweiter Halbsatz EStG i. V. mit § 8a KStG abziehbarer Betrag: Berücksichtigungsfähiges verrechenbares EBITDA des laufenden Wirtschaftsjahres (Betrag lt. Zeile 54, jedoch höchstens Betrag lt. Zeile 18)</t>
  </si>
  <si>
    <t>2018.002439</t>
  </si>
  <si>
    <t>Abziehbare verbleibende Zinsaufwendungen (Betrag lt. Zeile 18)</t>
  </si>
  <si>
    <t>2018.002437</t>
  </si>
  <si>
    <t>Abziehbare Zinsaufwendungen aufgrund von § 4h Abs. 2 Satz 1 Buchst. a EStG (Zinssaldo kleiner als 3 Mio. €) (Betrag lt. Zeile 18)</t>
  </si>
  <si>
    <t>2018.002436</t>
  </si>
  <si>
    <t>Verbleibende Zinsaufwendungen (Betrag lt. Zeile 13 abzüglich Betrag lt. Zeile 17)</t>
  </si>
  <si>
    <t>2018.002435</t>
  </si>
  <si>
    <t>2018.002434</t>
  </si>
  <si>
    <t>2018.002433</t>
  </si>
  <si>
    <t>Zinserträge des laufenden Wirtschaftsjahres i. S. des § 4h Abs. 3 Satz 3 und 4 EStG der Organgesellschaft(en) lt. gesonderter und einheitlicher Feststellung(en) nach § 14 Abs. 5 KStG (Summe der Beträge lt. Zeile 31 aller Anlagen OT)</t>
  </si>
  <si>
    <t>2018.002432</t>
  </si>
  <si>
    <t>2018.002431</t>
  </si>
  <si>
    <t>14.2</t>
  </si>
  <si>
    <t>2018.002430</t>
  </si>
  <si>
    <t>Eigene gebuchte Zinserträge des laufenden Wirtschaftsjahres</t>
  </si>
  <si>
    <t>14.1</t>
  </si>
  <si>
    <t>2018.002429</t>
  </si>
  <si>
    <t>2018.002428</t>
  </si>
  <si>
    <t>Dazu: Zinsaufwendungen des laufenden Wirtschaftsjahres i. S. des § 4h Abs. 3 Satz 2 und 4 EStG der Organgesellschaft(en) lt. gesonderter und einheitlicher Feststellung(en) nach § 14 Abs. 5 KStG (Summe der Beträge lt. Zeile 30 aller Anlagen OT; Übertrag nach Zeile 178 der Anlage GK)</t>
  </si>
  <si>
    <t>2018.002427</t>
  </si>
  <si>
    <t>2018.002426</t>
  </si>
  <si>
    <t>11.2</t>
  </si>
  <si>
    <t>2018.002425</t>
  </si>
  <si>
    <t>Eigene gebuchte Zinsaufwendungen des laufenden Wirtschaftsjahres i. S. des § 4h Abs. 3 Satz 2 und 4 EStG</t>
  </si>
  <si>
    <t>11.1</t>
  </si>
  <si>
    <t>2018.002423</t>
  </si>
  <si>
    <t>2018.002521</t>
  </si>
  <si>
    <t>8a</t>
  </si>
  <si>
    <t>2018.002422</t>
  </si>
  <si>
    <t>2018.002421</t>
  </si>
  <si>
    <t>Dazu: Erhalt des fortführungsgebundenen Zinsvortrags nach § 8a Abs. 1 Satz 3 i.V. mit § 8d Abs. 2 Satz 1, zweiter Halbsatz KStG durch entsprechende Anwendung des § 8c Abs. 1 Satz 6 bis 9 KStG bezogen auf die zum Schluss des vorangegangenen Wirtschaftsjahres vorhandenen stillen Reserven (höchstens Betrag lt. Zeile 6; lt. gesonderter Ermittlung)</t>
  </si>
  <si>
    <t>2018.002420</t>
  </si>
  <si>
    <t>Davon ab: Untergang des fortführungsgebundenen Zinsvortrags aufgrund eines schädlichen Ereignisses: i. S. des § 8d Abs. 2 KStG (Betrag lt. Zeile 28)</t>
  </si>
  <si>
    <t>2018.002419</t>
  </si>
  <si>
    <t>2018.002417</t>
  </si>
  <si>
    <t>2.6</t>
  </si>
  <si>
    <t>2018.002416</t>
  </si>
  <si>
    <t>Dazu: Abgesetzte Abschreibungen i.S. des § 6 Abs. 2 Satz 1, § 6 Abs. 2a Satz 2 und § 7 EStG (Abschreibungen der Organgesellschaften / Gesellschafter von V+V PersG / Treugeber)</t>
  </si>
  <si>
    <t>2.5</t>
  </si>
  <si>
    <t>2018.002415</t>
  </si>
  <si>
    <t>2.4.2</t>
  </si>
  <si>
    <t>2018.002414</t>
  </si>
  <si>
    <t>2.4.1</t>
  </si>
  <si>
    <t>2018.002413</t>
  </si>
  <si>
    <t>2.4</t>
  </si>
  <si>
    <t>2018.002412</t>
  </si>
  <si>
    <t>Davon ab / Dazu: Ergebnisse aus Personengesellschaften der Organgesellschaften</t>
  </si>
  <si>
    <t>2.3</t>
  </si>
  <si>
    <t>2018.002411</t>
  </si>
  <si>
    <t>2.2</t>
  </si>
  <si>
    <t>2018.002410</t>
  </si>
  <si>
    <t>2.1</t>
  </si>
  <si>
    <t>2018.002408</t>
  </si>
  <si>
    <t>0.8</t>
  </si>
  <si>
    <t>2018.002407</t>
  </si>
  <si>
    <t>0.7</t>
  </si>
  <si>
    <t>2018.002517</t>
  </si>
  <si>
    <t>0.6.1</t>
  </si>
  <si>
    <t>2018.002406</t>
  </si>
  <si>
    <t>0.6</t>
  </si>
  <si>
    <t>2018.002405</t>
  </si>
  <si>
    <t>0.5</t>
  </si>
  <si>
    <t>2018.002404</t>
  </si>
  <si>
    <t>0.4</t>
  </si>
  <si>
    <t>2018.002403</t>
  </si>
  <si>
    <t>0.3</t>
  </si>
  <si>
    <t>0.2</t>
  </si>
  <si>
    <t>0.1</t>
  </si>
  <si>
    <t>Anlage Zinsschranke</t>
  </si>
  <si>
    <t>Einkünfte aus Gewerbebetrieb (Übertrag nach Zeile 2, 3 oder 4 der Anlage ZVE)</t>
  </si>
  <si>
    <t>180</t>
  </si>
  <si>
    <t>2018.000240</t>
  </si>
  <si>
    <t>179</t>
  </si>
  <si>
    <t>2018.000239</t>
  </si>
  <si>
    <t>178</t>
  </si>
  <si>
    <t>2018.000237</t>
  </si>
  <si>
    <t>Nicht bei Organgesellschaften: Dazu: Zinsaufwendungen i. S. des § 4h Abs. 3 Satz 2 und 4 EStG des laufenden Wirtschaftsjahres (Betrag lt. Zeile 11 der Anlage Zinsschranke)</t>
  </si>
  <si>
    <t>177</t>
  </si>
  <si>
    <t>S.15</t>
  </si>
  <si>
    <t>2018.000235</t>
  </si>
  <si>
    <t>S.14</t>
  </si>
  <si>
    <t>2018.000234</t>
  </si>
  <si>
    <t>176</t>
  </si>
  <si>
    <t>2018.000233</t>
  </si>
  <si>
    <t>175</t>
  </si>
  <si>
    <t>2018.000232</t>
  </si>
  <si>
    <t>174</t>
  </si>
  <si>
    <t>2018.000231</t>
  </si>
  <si>
    <t>173</t>
  </si>
  <si>
    <t>2018.000230</t>
  </si>
  <si>
    <t>Dazu: Von der Organgesellschaft an den Organträger abzuführender Gewinn</t>
  </si>
  <si>
    <t>172</t>
  </si>
  <si>
    <t>Neutralisierung der im bilanziellen Ergebnis der Organgesellschaft aufgrund der Organschaft berücksichtigten Werte Zeilen 172 bis 176: Nur bei Organgesellschaften:</t>
  </si>
  <si>
    <t>2018.000229</t>
  </si>
  <si>
    <t>171</t>
  </si>
  <si>
    <t>2018.000228</t>
  </si>
  <si>
    <t xml:space="preserve">Davon ab: Minderabführungen, die ihre Ursache in vororganschaftlicher Zeit haben (§ 14 Abs. 3 Satz 2 KStG)	</t>
  </si>
  <si>
    <t>170</t>
  </si>
  <si>
    <t>2018.000227</t>
  </si>
  <si>
    <t>169</t>
  </si>
  <si>
    <t>2018.000226</t>
  </si>
  <si>
    <t>168</t>
  </si>
  <si>
    <t>2018.000225</t>
  </si>
  <si>
    <t>167</t>
  </si>
  <si>
    <t>2018.000224</t>
  </si>
  <si>
    <t>166</t>
  </si>
  <si>
    <t>165</t>
  </si>
  <si>
    <t>164</t>
  </si>
  <si>
    <t>Neutralisierung der im bilanziellen Ergebnis des Organträgers aufgrund der Organschaft berücksichtigten Werte Zeilen 164 bis 171: Nur bei Organträgern: Ist der Steuerpflichtige Organträger mehrerer Organgesellschaften: Beträge pro Organgesellschaft lt. gesonderter Einzelaufstellung</t>
  </si>
  <si>
    <t>2018.000220</t>
  </si>
  <si>
    <t>Bei einem Organträger oder einer Organgesellschaft: Dazu: Negative Einkünfte, soweit sie in einem ausländischen Staat im Rahmen der Besteuerung des Organträgers, der Organgesellschaft oder einer anderen Person berücksichtigt werden (§ 14 Abs. 1 Satz 1 Nr. 5 KStG), soweit diese in den vorstehenden Beträgen enthalten sind (ohne Vorzeichen eintragen)</t>
  </si>
  <si>
    <t>163</t>
  </si>
  <si>
    <t>S.13</t>
  </si>
  <si>
    <t>2018.000326</t>
  </si>
  <si>
    <t>S.12</t>
  </si>
  <si>
    <t>2018.000325</t>
  </si>
  <si>
    <t>161</t>
  </si>
  <si>
    <t>2018.000324</t>
  </si>
  <si>
    <t>160</t>
  </si>
  <si>
    <t>2018.000323</t>
  </si>
  <si>
    <t>2018.000322</t>
  </si>
  <si>
    <t>Steuerbefreiung nach § 42 Abs. 5 Satz 2 InvStG i. V. mit Abs. 4 Satz 2 i. V. mit § 44 InvStG (Vorspalte: Betrag lt. Zeile 157 abzüglich Betrag lt. Zeile 158; Hauptspalte: 100 % des Wertes der Vorspalte mit umgekehrtem Vorzeichen)</t>
  </si>
  <si>
    <t>159</t>
  </si>
  <si>
    <t>2018.000321</t>
  </si>
  <si>
    <t>158</t>
  </si>
  <si>
    <t>2018.000320</t>
  </si>
  <si>
    <t>Inländische Immobilienerträge und sonstige inländische Einkünfte i. S. des § 42 Abs. 5 InvStG ohne Ermäßigungsanspruch des Spezial-Investmentfonds i. S. des § 42 Abs. 5 Satz 2 i. V. mit Abs. 4 Satz 2 Nr. 2 InvStG lt. gesonderter und einheitlicher Feststellung</t>
  </si>
  <si>
    <t>157</t>
  </si>
  <si>
    <t>2018.000319</t>
  </si>
  <si>
    <t>2018.000318</t>
  </si>
  <si>
    <t>Steuerbefreiung nach § 42 Abs. 5 Satz 2 InvStG i. V. mit Abs. 4 Satz 2 i. V. mit § 44 InvStG (Vorspalte: Betrag lt. Zeile 154 abzüglich Betrag lt. Zeile 155; Hauptspalte: 20 % des Wertes der Vorspalte mit umgekehrtem Vorzeichen)</t>
  </si>
  <si>
    <t>156</t>
  </si>
  <si>
    <t>2018.000317</t>
  </si>
  <si>
    <t>155</t>
  </si>
  <si>
    <t>2018.000316</t>
  </si>
  <si>
    <t>Inländische Immobilienerträge und sonstige inländische Einkünfte i. S. des § 42 Abs. 5 InvStG mit Ermäßigungsanspruch des Spezial-Investmentfonds i. S. des § 42 Abs. 5 Satz 2 i. V. mit Abs. 4 Satz 2 Nr. 2 InvStG lt. gesonderter und einheitlicher Feststellung</t>
  </si>
  <si>
    <t>154</t>
  </si>
  <si>
    <t>2018.000315</t>
  </si>
  <si>
    <t>2018.000314</t>
  </si>
  <si>
    <t>Steuerbefreiung nach § 42 Abs. 4 Satz 2 InvStG i. V. mit § 44 InvStG (Vorspalte: Betrag lt. Zeile 151 abzüglich Betrag lt. Zeile 152; Hauptspalte: 100 % des Wertes der Vorspalte mit umgekehrtem Vorzeichen)</t>
  </si>
  <si>
    <t>153</t>
  </si>
  <si>
    <t>2018.000313</t>
  </si>
  <si>
    <t>152</t>
  </si>
  <si>
    <t>2018.000312</t>
  </si>
  <si>
    <t>Inländische Beteiligungseinnahmen i. S. des § 42 Abs. 4 InvStG ohne Ermäßigungsanspruch des Spezial-Investmentfonds i. S. des § 42 Abs. 4 Satz 2 Nr. 2 InvStG lt. gesonderter und einheitlicher Feststellung</t>
  </si>
  <si>
    <t>151</t>
  </si>
  <si>
    <t>2018.000311</t>
  </si>
  <si>
    <t>2018.000310</t>
  </si>
  <si>
    <t>Steuerbefreiung nach § 42 Abs. 4 Satz 2 InvStG i. V. mit § 44 InvStG (Vorspalte: Betrag lt. Zeile 148 abzüglich Betrag lt. Zeile 149; Hauptspalte: 60 % des Wertes der Vorspalte mit umgekehrtem Vorzeichen)</t>
  </si>
  <si>
    <t>150</t>
  </si>
  <si>
    <t>2018.000309</t>
  </si>
  <si>
    <t>149</t>
  </si>
  <si>
    <t>2018.000308</t>
  </si>
  <si>
    <t>Inländische Beteiligungseinnahmen i. S. des § 42 Abs. 4 InvStG mit Ermäßigungsanspruch des Spezial-Investmentfonds i. S. des § 42 Abs. 4 Satz 2 Nr. 2 InvStG lt. gesonderter und einheitlicher Feststellung</t>
  </si>
  <si>
    <t>148</t>
  </si>
  <si>
    <t>2018.000307</t>
  </si>
  <si>
    <t>2018.000306</t>
  </si>
  <si>
    <t>Nach § 20 Abs. 3 Satz 1 Nr. 2 i. V. mit § 43 Abs. 3 InvStG freizustellender Betrag (Vorspalte: Betrag lt. Zeile 145 abzüglich Betrag lt. Zeile 146; Hauptspalte: 80 % des Wertes der Vorspalte mit umgekehrtem Vorzeichen)</t>
  </si>
  <si>
    <t>147</t>
  </si>
  <si>
    <t>2018.000305</t>
  </si>
  <si>
    <t>146</t>
  </si>
  <si>
    <t>2018.000304</t>
  </si>
  <si>
    <t>145</t>
  </si>
  <si>
    <t>2018.000303</t>
  </si>
  <si>
    <t>2018.000302</t>
  </si>
  <si>
    <t>Nach § 20 Abs. 3 Satz 1 Nr. 1 i. V. mit § 43 Abs. 3 InvStG freizustellender Betrag (Vorspalte: Betrag lt. Zeile 141 abzüglich Betrag lt. Zeile 142; Hauptspalte: 60 % des Wertes der Vorspalte mit umgekehrtem Vorzeichen)</t>
  </si>
  <si>
    <t>143</t>
  </si>
  <si>
    <t>2018.000301</t>
  </si>
  <si>
    <t>142</t>
  </si>
  <si>
    <t>2018.000300</t>
  </si>
  <si>
    <t>141</t>
  </si>
  <si>
    <t>2018.000299</t>
  </si>
  <si>
    <t>2018.000298</t>
  </si>
  <si>
    <t>Nach § 20 Abs. 1 i. V. mit § 43 Abs. 3 InvStG freizustellender Betrag für Mischfonds (Vorspalte: Betrag lt. Zeile 138 abzüglich Betrag lt. Zeile 139; Hauptspalte: 15 % des Wertes der Vorspalte mit umgekehrtem Vorzeichen)</t>
  </si>
  <si>
    <t>140</t>
  </si>
  <si>
    <t>2018.000297</t>
  </si>
  <si>
    <t>139</t>
  </si>
  <si>
    <t>2018.000296</t>
  </si>
  <si>
    <t>138</t>
  </si>
  <si>
    <t>2018.000295</t>
  </si>
  <si>
    <t>2018.000294</t>
  </si>
  <si>
    <t>Nach § 20 Abs. 2 i. V. mit § 43 Abs.3 InvStG freizustellender Betrag für Mischfonds (Vorspalte: Betrag lt. Zeile 135 abzüglich Betrag lt. Zeile 136; Hauptspalte: 40 % des Wertes der Vorspalte mit umgekehrtem Vorzeichen)</t>
  </si>
  <si>
    <t>137</t>
  </si>
  <si>
    <t>2018.000293</t>
  </si>
  <si>
    <t>136</t>
  </si>
  <si>
    <t>2018.000292</t>
  </si>
  <si>
    <t>Investmenterträge i. S. des § 20 Abs. 1 Nr. 3 EStG aus Mischfonds i. S. des § 2 Abs. 7 InvStG lt. gesonderter und einheitlicher Feststellung (vor Teilfreistellung; ohne Beträge, die in Zeile 138 einzutragen sind)</t>
  </si>
  <si>
    <t>135</t>
  </si>
  <si>
    <t>2018.000291</t>
  </si>
  <si>
    <t>2018.000290</t>
  </si>
  <si>
    <t>Nach § 20 Abs. 1 i. V. mit § 43 Abs.3 InvStG freizustellender Betrag für Aktienfonds (Vorspalte: Betrag lt. Zeile 132 abzüglich Betrag lt. Zeile 133; Hauptspalte: 30 % des Wertes der Vorspalte mit umgekehrtem Vorzeichen)</t>
  </si>
  <si>
    <t>134</t>
  </si>
  <si>
    <t>2018.000289</t>
  </si>
  <si>
    <t>133</t>
  </si>
  <si>
    <t>2018.000288</t>
  </si>
  <si>
    <t>132</t>
  </si>
  <si>
    <t>2018.000287</t>
  </si>
  <si>
    <t>2018.000286</t>
  </si>
  <si>
    <t>Nach § 20 Abs. 1 i. V. mit § 43 Abs.3 InvStG freizustellender Betrag für Aktienfonds (Vorspalte: Betrag lt. Zeile 129 abzüglich Betrag lt. Zeile 130; Hauptspalte: 80 % des Wertes der Vorspalte mit umgekehrtem Vorzeichen)</t>
  </si>
  <si>
    <t>131</t>
  </si>
  <si>
    <t>2018.000285</t>
  </si>
  <si>
    <t>130</t>
  </si>
  <si>
    <t>2018.000284</t>
  </si>
  <si>
    <t>Investmenterträge i. S. des § 20 Abs. 1 Nr. 3 EStG aus Aktienfonds i. S. des § 2 Abs. 6 InvStG lt. gesonderter und einheitlicher Feststellung (vor Teilfreistellung; ohne Beträge, die in Zeile 132 einzutragen sind)</t>
  </si>
  <si>
    <t>129</t>
  </si>
  <si>
    <t>S.11</t>
  </si>
  <si>
    <t>2018.000282</t>
  </si>
  <si>
    <t>S.10</t>
  </si>
  <si>
    <t>2018.000281</t>
  </si>
  <si>
    <t>Unterschiedsbeträge nach InvStG 2004   Dazu / Davon ab: Unterschiedsbeträge nach § 5 Abs. 1 Satz 1 Nr. 5 Satz 5 bzw. § 13 Abs. 4a Satz 2 InvStG 2004</t>
  </si>
  <si>
    <t>128</t>
  </si>
  <si>
    <t>2018.000280</t>
  </si>
  <si>
    <t>2018.000279</t>
  </si>
  <si>
    <t>Nach § 20 Abs. 3 Satz 1 Nr. 2 InvStG freizustellender Betrag (Vorspalte: Betrag lt. Zeile 125 abzüglich Betrag lt. Zeile 126; Hauptspalte: 80 % des Wertes der Vorspalte mit umgekehrtem Vorzeichen)</t>
  </si>
  <si>
    <t>127</t>
  </si>
  <si>
    <t>2018.000278</t>
  </si>
  <si>
    <t>126</t>
  </si>
  <si>
    <t>2018.000277</t>
  </si>
  <si>
    <t>125</t>
  </si>
  <si>
    <t>2018.000276</t>
  </si>
  <si>
    <t>2018.000275</t>
  </si>
  <si>
    <t>Nach § 20 Abs. 3 Satz 1 Nr. 1 InvStG freizustellender Betrag für Immobilienfonds (Vorspalte: Betrag lt. Zeile 121 abzüglich Betrag lt. Zeile 122; Hauptspalte: 60 % des Wertes der Vorspalte mit umgekehrtem Vorzeichen)</t>
  </si>
  <si>
    <t>123</t>
  </si>
  <si>
    <t>2018.000274</t>
  </si>
  <si>
    <t>122</t>
  </si>
  <si>
    <t>2018.000273</t>
  </si>
  <si>
    <t>121</t>
  </si>
  <si>
    <t>2018.000272</t>
  </si>
  <si>
    <t>2018.000271</t>
  </si>
  <si>
    <t>Nach § 20 Abs. 1 InvStG freizustellender Betrag für Mischfonds (Vorspalte: Betrag lt. Zeile 118 abzüglich Betrag lt. Zeile 119; Hauptspalte: 15 % des Wertes der Vorspalte mit umgekehrtem Vorzeichen)</t>
  </si>
  <si>
    <t>120</t>
  </si>
  <si>
    <t>2018.000270</t>
  </si>
  <si>
    <t>119</t>
  </si>
  <si>
    <t>2018.000269</t>
  </si>
  <si>
    <t>118</t>
  </si>
  <si>
    <t>2018.000268</t>
  </si>
  <si>
    <t>2018.000267</t>
  </si>
  <si>
    <t>Nach § 20 Abs. 2 i. V. mit Abs. 1 InvStG freizustellender Betrag für Mischfonds (Vorspalte: Betrag lt. Zeile 115 abzüglich Betrag lt. Zeile 116; Hauptspalte: 40 % des Wertes der Vorspalte mit umgekehrtem Vorzeichen)</t>
  </si>
  <si>
    <t>117</t>
  </si>
  <si>
    <t>2018.000266</t>
  </si>
  <si>
    <t>116</t>
  </si>
  <si>
    <t>2018.000265</t>
  </si>
  <si>
    <t>Investmenterträge i. S. des § 20 Abs. 1 Nr. 3 EStG aus Mischfonds i. S. des § 2 Abs. 7 InvStG und Erträge aus dem Ansatz des Teilwerts (vor Teilfreistellung; ohne Beträge, die in Zeile 118 einzutragen sind)</t>
  </si>
  <si>
    <t>115</t>
  </si>
  <si>
    <t>2018.000264</t>
  </si>
  <si>
    <t>2018.000263</t>
  </si>
  <si>
    <t>Nach § 20 Abs. 1 InvStG freizustellender Betrag für Aktienfonds (Vorspalte: Betrag lt. Zeile 112 abzüglich Betrag lt. Zeile 113; Hauptspalte: 30 % des Wertes der Vorspalte mit umgekehrtem Vorzeichen)</t>
  </si>
  <si>
    <t>114</t>
  </si>
  <si>
    <t>2018.000262</t>
  </si>
  <si>
    <t>113</t>
  </si>
  <si>
    <t>2018.000261</t>
  </si>
  <si>
    <t>112</t>
  </si>
  <si>
    <t>2018.000260</t>
  </si>
  <si>
    <t>2018.000259</t>
  </si>
  <si>
    <t>Nach § 20 Abs. 1 InvStG freizustellender Betrag für Aktienfonds (Vorspalte: Betrag lt. Zeile 109 abzüglich Betrag lt. Zeile 110; Hauptspalte: 80 % des Wertes der Vorspalte mit umgekehrtem Vorzeichen)</t>
  </si>
  <si>
    <t>111</t>
  </si>
  <si>
    <t>2018.000258</t>
  </si>
  <si>
    <t>110</t>
  </si>
  <si>
    <t>2018.000257</t>
  </si>
  <si>
    <t>Investmenterträge i. S. des § 20 Abs. 1 Nr. 3 EStG aus Aktienfonds i. S. des § 2 Abs. 6 InvStG und Erträge aus dem Ansatz des Teilwerts (vor Teilfreistellung; ohne Beträge, die in Zeile 112 einzutragen sind)</t>
  </si>
  <si>
    <t>109</t>
  </si>
  <si>
    <t>S.9</t>
  </si>
  <si>
    <t>S.8</t>
  </si>
  <si>
    <t>2018.000203</t>
  </si>
  <si>
    <t>2018.000202</t>
  </si>
  <si>
    <t>Nur bei Organgesellschaften: Betrag lt. Zeile 96 abzüglich der Summe der Beträge lt. Zeilen 97, 101, 103 und 104 der Vorspalte (Übertrag in die Hauptspalte mit umgekehrtem Vorzeichen)</t>
  </si>
  <si>
    <t>108</t>
  </si>
  <si>
    <t>Nicht bei Organgesellschaften: Summe der Beträge lt. Zeilen 86 bis 89, 90, 92 bis 94, 100, 105 und 106 abzüglich der Summe der Beträge lt. Zeilen 91, 95, 98, 99, 101, 103 und 104 der Vorspalte (Übertrag in die Hauptspalte mit umgekehrtem Vorzeichen)</t>
  </si>
  <si>
    <t>107</t>
  </si>
  <si>
    <t>2018.000199</t>
  </si>
  <si>
    <t>106</t>
  </si>
  <si>
    <t>2018.000198</t>
  </si>
  <si>
    <t>105</t>
  </si>
  <si>
    <t>2018.000197</t>
  </si>
  <si>
    <t>104</t>
  </si>
  <si>
    <t>2018.000196</t>
  </si>
  <si>
    <t>2018.000195</t>
  </si>
  <si>
    <t>2018.000194</t>
  </si>
  <si>
    <t>2018.000193</t>
  </si>
  <si>
    <t>100.2</t>
  </si>
  <si>
    <t>2018.000192</t>
  </si>
  <si>
    <t>100.1</t>
  </si>
  <si>
    <t>2018.000191</t>
  </si>
  <si>
    <t>2018.000190</t>
  </si>
  <si>
    <t>99.2</t>
  </si>
  <si>
    <t>2018.000188</t>
  </si>
  <si>
    <t>99.1</t>
  </si>
  <si>
    <t>2018.000187</t>
  </si>
  <si>
    <t>Gewinnminderung i. S. des § 8b Abs. 3 Satz 3 bis 7 KStG; in Anwendungsfällen des § 19a Abs. 1 Satz 2 REITG einschließlich entsprechender Beträge in Zusammenhang mit Anteilen an einer REIT-AG oder einer anderen REIT-Körperschaft</t>
  </si>
  <si>
    <t>2018.000186</t>
  </si>
  <si>
    <t>98.4</t>
  </si>
  <si>
    <t>2018.000185</t>
  </si>
  <si>
    <t>98.3</t>
  </si>
  <si>
    <t>2018.000184</t>
  </si>
  <si>
    <t>98.2</t>
  </si>
  <si>
    <t>2018.000182</t>
  </si>
  <si>
    <t>98.1</t>
  </si>
  <si>
    <t>2018.000181</t>
  </si>
  <si>
    <t>Nur bei Organgesellschaften: Nicht abziehbare Ausgaben nach § 8b Abs. 3 Satz 1 KStG (5 % des Betrages lt. Zeile 96)</t>
  </si>
  <si>
    <t>2018.000180</t>
  </si>
  <si>
    <t>Nur bei Organgesellschaften: Bezüge i. S. der Zeilen 92 und 94, soweit sie auf ein selbst zu versteuerndes Einkommen aus einem Übertragungsgewinn nach § 11 UmwStG entfallen</t>
  </si>
  <si>
    <t>2018.000177</t>
  </si>
  <si>
    <t>94.2</t>
  </si>
  <si>
    <t>94.1</t>
  </si>
  <si>
    <t>2018.000175</t>
  </si>
  <si>
    <t>2018.000174</t>
  </si>
  <si>
    <t>93.2</t>
  </si>
  <si>
    <t>2018.000173</t>
  </si>
  <si>
    <t>93.1</t>
  </si>
  <si>
    <t>Gewinne i. S. des § 8b Abs. 2 KStG, ggf. i. V. mit § 15 Abs. 1a EStG; ggf. unter Berücksichtigung des Übernahmegewinns nach § 12 Abs. 2 Satz 2 UmwStG (ohne Gewinne aus der Veräußerung von Anteilen an einer REIT-AG oder an einer anderen REIT-Körperschaft – vgl. § 19 Abs. 3 i. V. mit Abs. 5 REITG) – ohne Beträge lt. Zeilen 96 und 105 – (lt. gesonderter Einzelaufstellung: Name, Veräußerungspreis, Veräußerungskosten, Buchwert)</t>
  </si>
  <si>
    <t>2018.000171</t>
  </si>
  <si>
    <t>92.6</t>
  </si>
  <si>
    <t>2018.000170</t>
  </si>
  <si>
    <t>92.5</t>
  </si>
  <si>
    <t>2018.000169</t>
  </si>
  <si>
    <t>92.4</t>
  </si>
  <si>
    <t>2018.000168</t>
  </si>
  <si>
    <t>92.3</t>
  </si>
  <si>
    <t>92.2</t>
  </si>
  <si>
    <t>92.1</t>
  </si>
  <si>
    <t>2018.000163</t>
  </si>
  <si>
    <t>90.4</t>
  </si>
  <si>
    <t>2018.000162</t>
  </si>
  <si>
    <t>90.3</t>
  </si>
  <si>
    <t>2018.000161</t>
  </si>
  <si>
    <t>90.2</t>
  </si>
  <si>
    <t>90.1</t>
  </si>
  <si>
    <t>2018.000157</t>
  </si>
  <si>
    <t>89.2</t>
  </si>
  <si>
    <t>89.1</t>
  </si>
  <si>
    <t>Steuerfreie Bezüge nach § 8b Abs. 1 KStG, bei denen die unmittelbare und/oder mittelbare Beteiligung zu Beginn des Kalenderjahres jeweils nicht mindestens 10 % betrug (Summe der Beträge lt. Zeile 11 aller Anlagen BE)</t>
  </si>
  <si>
    <t>Steuerfreie Bezüge nach § 8b Abs. 1 KStG aus mittelbaren Beteiligungen, bei denen die mittelbare Beteiligung über eine Mitunternehmerschaft zu Beginn des Kalenderjahres jeweils mindestens 10 % betrug (lt. Feststellungsbescheid[en]) – ohne Beträge lt. Zeile 88</t>
  </si>
  <si>
    <t>Steuerfreie Bezüge nach § 8b Abs. 1 KStG aus unmittelbaren Beteiligungen, die zu Beginn des Kalenderjahres jeweils mindestens 10 % betrugen (ohne Beträge lt. Zeile 88)</t>
  </si>
  <si>
    <t>86.2</t>
  </si>
  <si>
    <t>Dazu: Steuerfreie Bezüge nach § 8b Abs. 1 KStG aus einer unmittelbaren inländischen Beteiligung</t>
  </si>
  <si>
    <t>86.1</t>
  </si>
  <si>
    <t>Laufende Bezüge Bezüge i. S. des § 20 Abs. 1 Nr. 1, 2, 9 und 10 Buchst. a EStG (einschließlich der Einnahmen i. S. des § 7 UmwStG und der Gewinnausschüttungen i. S. des § 3 Nr. 41 Buchst. a EStG) und – vorbehaltlich des § 19a REITG – ohne Ausschüttungen einer REIT-AG oder einer anderen REIT-Körperschaft; vgl. § 19 Abs. 3 i. V. mit § 19 Abs. 5 REITG (bei Beteiligungen an ausländischen Körperschaften: Bruttobetrag einschließlich der darauf entfallenden ausländischen Steuern vom Einkommen) – ohne Bezüge i. S. der Zeile 104; einschließlich der Bezüge aus mittelbaren Beteiligungen über Personengesellschaften</t>
  </si>
  <si>
    <t>2018.000147</t>
  </si>
  <si>
    <t>Im laufenden Jahr entstandene aber in einem anderen Wirtschaftsjahr zu berücksichtigende Aufwendungen und Erträge Dazu / Davon ab: Im laufenden Wirtschaftsjahr entstandene Aufwendungen bzw. Erträge, die im Zusammenhang mit der nach § 8b Abs. 2 und 3 KStG steuerfreien Veräußerung von Anteilen an anderen Körperschaften in einem anderen Wirtschaftsjahr stehen (lt. gesonderter Einzelaufstellung)</t>
  </si>
  <si>
    <t>Im laufenden Jahr zu berücksichtigende Aufwendungen und Erträge aus einem anderen Wirtschaftsjahr Die Eintragungen sind – ungeachtet des § 15 Satz 1 Nr. 2 und Satz 2 KStG – auch bei Organgesellschaften vorzunehmen, jedoch ohne die entsprechenden Werte der vorgelagerten Organgesellschaften.  Davon ab / Dazu: In einem anderen Wirtschaftsjahr entstandene Aufwendungen bzw. Erträge, die im Zusammenhang mit der nach § 8b Abs. 2 und 3 KStG steuerfreien Veräußerung von Anteilen an anderen Körperschaften im laufenden Wirtschaftsjahr stehen (lt. gesonderter Einzelaufstellung)</t>
  </si>
  <si>
    <t>S.7</t>
  </si>
  <si>
    <t>S.6</t>
  </si>
  <si>
    <t>Berichtigungsbetrag nach § 1 AStGDazu: Berichtigungsbetrag nach § 1 AStG lt. gesonderter Ermittlung</t>
  </si>
  <si>
    <t>Hinzurechnungsbetrag nach § 10 AStG; Anrechnung ausländischer Steuern nach § 12 AStGDazu: Nach § 10 AStG anzusetzender Hinzurechnungsbetrag lt. gesonderter (und einheitlicher) Feststellung nach § 18 AStG (lt. gesonderter Einzelaufstellung)</t>
  </si>
  <si>
    <t>Nach DBA steuerfreie Einkünfte Davon ab: Ausländische Einkünfte, die aufgrund von Doppelbesteuerungsabkommen steuerfrei sind (ohne Bezüge i. S. des § 20 Abs. 1 Nr. 1, 2, 9 und 10 Buchst. a EStG aus der Beteiligung an einer ausländischen Körperschaft) lt. gesonderter Erläuterung: aufgegliedert nach Staat, Nettobetrag, darauf entfallende ausländische Steuer vom Einkommen und Bruttobetrag (einschl. ausländische Steuer)</t>
  </si>
  <si>
    <t>S.5</t>
  </si>
  <si>
    <t>S.4</t>
  </si>
  <si>
    <t>2018.000135</t>
  </si>
  <si>
    <t>Dazu / Davon ab: Im laufenden Wirtschaftsjahr entstandene Aufwendungen bzw. Erträge, die im Zusammenhang mit dem in einem anderen Wirtschaftsjahr nach § 12 Abs. 2 Satz 1 UmwStG zu berücksichtigenden Übernahmegewinn/-verlust und/oder zu versteuernden "Einbringungsgewinn I" i. S. des § 22 Abs. 1 UmwStG stehen (lt. gesonderter Einzelaufstellung)</t>
  </si>
  <si>
    <t>2018.000134</t>
  </si>
  <si>
    <t>Davon ab / Dazu: In einem anderen Wirtschaftsjahr entstandene Aufwendungen bzw. Erträge, die im Zusammenhang mit dem im laufenden Wirtschaftsjahr nach § 12 Abs. 2 Satz 1 UmwStG zu berücksichtigenden Übernahmegewinn/-verlust und/oder zu versteuernden "Einbringungsgewinn I" i. S. des § 22 Abs. 1 UmwStG stehen (lt. gesonderter Einzelaufstellung)</t>
  </si>
  <si>
    <t>Dazu: Im laufenden Wirtschaftsjahr zu versteuernder „Einbringungsgewinn I“ i. S. des § 22 Abs. 1 UmwStG</t>
  </si>
  <si>
    <t>Dazu: Nach § 12 Abs. 2 Satz 1 UmwStG nicht zu berücksichtigender Übernahmeverlust (ohne Vorzeichen eintragen)</t>
  </si>
  <si>
    <t>Davon ab: Nach § 12 Abs. 2 Satz 1 UmwStG nicht zu berücksichtigender Übernahmegewinn (ohne anteiligen Betrag i. S. des § 12 Abs. 2 Satz 2 UmwStG; vgl. insoweit Zeile 92)</t>
  </si>
  <si>
    <t>S.3</t>
  </si>
  <si>
    <t>S.2</t>
  </si>
  <si>
    <t>Dazu: Einkommenserhöhung aus der Steuerentstrickung nach § 12 Abs. 1 KStG, § 16 Abs. 3a EStG (soweit im Betrag lt. Zeilen 11 und 12 nicht erfasst)</t>
  </si>
  <si>
    <t>Davon ab: Sonstige steuerfreie Einnahmen, vermindert um damit im Zusammenhang stehende nicht abzugsfähige Betriebsausgaben gemäß § 3c Abs. 1 EStG</t>
  </si>
  <si>
    <t>Davon ab: Investitionszulage (zurückgeforderte Investitionszulage mit negativem Vorzeichen eintragen)</t>
  </si>
  <si>
    <t>66.2</t>
  </si>
  <si>
    <t>66.1</t>
  </si>
  <si>
    <t>Dazu: Sämtliche Spenden und nicht als Betriebsausgaben abziehbare Beiträge</t>
  </si>
  <si>
    <t>Dazu: Sonstige nicht abziehbare Aufwendungen; insbesondere nach § 4 Abs. 5 Satz 1 Nr. 1 bis 4, 7, 8, 8a, 10 und Abs. 6 bis 8 EStG, §§ 4c und 4d EStG, § 160 Abs. 1 AO, § 10 Nr. 3 KStG</t>
  </si>
  <si>
    <t>61.8</t>
  </si>
  <si>
    <t>61.7</t>
  </si>
  <si>
    <t>61.6</t>
  </si>
  <si>
    <t>61.5</t>
  </si>
  <si>
    <t>61.4</t>
  </si>
  <si>
    <t>61.3</t>
  </si>
  <si>
    <t>61.2</t>
  </si>
  <si>
    <t>61.1</t>
  </si>
  <si>
    <t>Dazu: Die Hälfte der Aufsichtsratsvergütungen (einschl. des von der Körperschaft getragenen Steuerabzugs nach § 50a Abs. 1 Nr. 4 EStG und des Solidaritätszuschlags; § 10 Nr. 4 KStG) – Zeilen 20 bis 22 und 30 bis 37 der Anlage WA sind zusätzlich auszufüllen;- In der Vorspalte sind die gesamten Aufsichtsratsvergütungen (100%) zu erfassen -</t>
  </si>
  <si>
    <t>Dazu: Ausländische Personensteuern i. S. des § 10 Nr. 2 KStG</t>
  </si>
  <si>
    <t>2018.000113</t>
  </si>
  <si>
    <t>57.5</t>
  </si>
  <si>
    <t>2018.000112</t>
  </si>
  <si>
    <t>57.4</t>
  </si>
  <si>
    <t>57.3</t>
  </si>
  <si>
    <t>57.2</t>
  </si>
  <si>
    <t>57.1</t>
  </si>
  <si>
    <t>Dazu: Nach § 10 Nr. 2 KStG nicht abziehbarer Teil der Umsatzsteuer und Vorsteuerbeträge</t>
  </si>
  <si>
    <t>Dazu: Sonstige Personensteuern (z. B. Vermögensteuer, Erbschaft- und Schenkungsteuer)</t>
  </si>
  <si>
    <t>2018.000097</t>
  </si>
  <si>
    <t>D.54.2</t>
  </si>
  <si>
    <t>2018.000096</t>
  </si>
  <si>
    <t>* Davon Zuführung zur Gewerbesteuerrückstellung für den laufenden Veranlagungszeitraum</t>
  </si>
  <si>
    <t>D.54.1</t>
  </si>
  <si>
    <t>54.7</t>
  </si>
  <si>
    <t>54.6</t>
  </si>
  <si>
    <t>54.5</t>
  </si>
  <si>
    <t>54.2</t>
  </si>
  <si>
    <t>54.1</t>
  </si>
  <si>
    <t xml:space="preserve">Dazu: Kapitalertragsteuer auf vereinnahmte Kapitalerträge </t>
  </si>
  <si>
    <t>2018.000114</t>
  </si>
  <si>
    <t>53.7</t>
  </si>
  <si>
    <t>Dazu: Kapitalertragsteuer, für die die Voraussetzungen des § 36a Abs. 1 Satz 1 EStG nicht erfüllt sind (zusätzlicher Aufwand lt. Steuerbilanz; Übertrag aus der Anlage WA Zeile 6.2)</t>
  </si>
  <si>
    <t>53.6</t>
  </si>
  <si>
    <t>Dazu: Kapitalertragsteuer, für die die Voraussetzungen des § 36a Abs. 1 Satz 1 EStG nicht erfüllt sind (lt. Handelsbilanz; Übertrag aus der Anlage WA Zeile 6.1)</t>
  </si>
  <si>
    <t>53.5</t>
  </si>
  <si>
    <t>53.4</t>
  </si>
  <si>
    <t>53.3</t>
  </si>
  <si>
    <t>53.2</t>
  </si>
  <si>
    <t>53.1</t>
  </si>
  <si>
    <t>2018.000082</t>
  </si>
  <si>
    <t>* Davon Zuführung zur Rückstellung für Solidaritätszuschlag für den laufenden Veranlagungszeitraum</t>
  </si>
  <si>
    <t>D.52.1</t>
  </si>
  <si>
    <t>Dazu: Solidaritätszuschlag</t>
  </si>
  <si>
    <t>52.10</t>
  </si>
  <si>
    <t>52.9</t>
  </si>
  <si>
    <t>52.8</t>
  </si>
  <si>
    <t>52.7</t>
  </si>
  <si>
    <t>52.6</t>
  </si>
  <si>
    <t>52.5</t>
  </si>
  <si>
    <t>52.4</t>
  </si>
  <si>
    <t>52.3</t>
  </si>
  <si>
    <t>52.2</t>
  </si>
  <si>
    <t>52.1</t>
  </si>
  <si>
    <t>2018.000070</t>
  </si>
  <si>
    <t>* Davon: Zuführung zur Körperschaftsteuerrückstellung für den laufenden Veranlagungszeitraum</t>
  </si>
  <si>
    <t>D.51.1</t>
  </si>
  <si>
    <t>Dazu: Körperschaftsteuer</t>
  </si>
  <si>
    <t>51.8</t>
  </si>
  <si>
    <t>51.7</t>
  </si>
  <si>
    <t>51.5</t>
  </si>
  <si>
    <t>51.4</t>
  </si>
  <si>
    <t>51.3</t>
  </si>
  <si>
    <t>51.2</t>
  </si>
  <si>
    <t>51.1</t>
  </si>
  <si>
    <t>Dazu: Aufwendungen für satzungsmäßige Zwecke (§ 10 Nr. 1 KStG)</t>
  </si>
  <si>
    <t>Dazu: Nicht erfolgswirksam gebuchte Einlagen i. S. des § 8 Abs. 3 Satz 4 KStG</t>
  </si>
  <si>
    <t>Nicht bei Organgesellschaften: Dazu: Verdeckte Gewinnausschüttungen nach § 8 Abs. 3 Satz 2 KStG (lt. gesonderter Einzelaufstellung)</t>
  </si>
  <si>
    <t>Dazu: Im Wirtschaftsjahr der Anschaffung / Herstellung: Investitionsabzugsbeträge nach § 7g Abs. 2 Satz 1 EStG aus 2017</t>
  </si>
  <si>
    <t>Dazu: Im Wirtschaftsjahr der Anschaffung / Herstellung: Investitionsabzugsbeträge nach § 7g Abs. 2 Satz 1 EStG aus 2016</t>
  </si>
  <si>
    <t>Dazu: Im Wirtschaftsjahr der Anschaffung / Herstellung: Investitionsabzugsbeträge nach § 7g Abs. 2 Satz 1 EStG aus 2015</t>
  </si>
  <si>
    <t>Davon ab: Investitionsabzugsbeträge des laufenden Wirtschaftsjahres nach § 7g Abs. 1 EStG</t>
  </si>
  <si>
    <t>Dazu: Gewinnzuschlag nach § 6b Abs. 7 EStG ggf. i. V. mit § 6c EStG</t>
  </si>
  <si>
    <t>Dazu / Davon ab: Erhöhung bzw. Kürzung nach § 19 Abs. 4 REITG (vorbehaltlich des § 19a Abs. 1 Satz 2 REITG)</t>
  </si>
  <si>
    <t>Davon ab: Verrechnung von Gewinnen als typisch stiller Gesellschafter i. S. des § 20 Abs. 1 Nr. 4 Satz 1 EStG mit dem Verlustvortrag und dem Verlustrücktrag aus dem folgenden Veranlagungszeitraum nach § 20 Abs. 1 Nr. 4 Satz 2 EStG i. V. mit § 15 Abs. 4 Satz 6 bis 8 EStG oder mit dem Verlustvortrag nach § 15a EStG und ggf. unter Berücksichtigung von § 2 Abs. 4 Satz 3 und 4 UmwStG (lt. gesonderter Einzelaufstellung in Zeile 38)</t>
  </si>
  <si>
    <t>Dazu: Nicht ausgleichsfähige Verluste als typisch stiller Gesellschafter i. S. des § 20 Abs. 1 Nr. 4 Satz 2 EStG i. V. mit § 15 Abs. 4 Satz 6 und 8 und § 15a EStG und ggf. § 2 Abs. 4 Satz 1 und 2 UmwStG und des § 20 Abs. 6 Satz 4 UmwStG (lt. gesonderter Einzelaufstellung)</t>
  </si>
  <si>
    <t>Davon ab: Verrechnung von Gewinnen als atypisch stiller Gesellschafter mit dem Verlustvortrag und dem Verlustrücktrag aus dem folgenden Veranlagungszeitraum nach § 15 Abs. 4 Satz 6 bis 8 EStG, ggf. unter Berücksichtigung von § 2 Abs. 4 Satz 3 und 4 UmwStG (lt. gesonderter Einzelaufstellung in Zeile 36)</t>
  </si>
  <si>
    <t>Dazu: Nicht ausgleichsfähige Verluste als atypisch stiller Gesellschafter i. S. des § 15 Abs. 4 Satz 6 bis 8 EStG ggf. i. V. mit § 2 Abs. 4 Satz 1 und 2 UmwStG und des § 20 Abs. 6 Satz 4 UmwStG (lt. gesonderter Einzelaufstellung)</t>
  </si>
  <si>
    <t>Davon ab: Verrechnung von Gewinnen aus Termingeschäften des laufenden Jahres mit dem Verlustvortrag und dem Verlustrücktrag aus dem folgenden Veranlagungszeitraum nach §15 Abs. 4 Satz 3 i. V. mit Satz 2 EStG, ggf. unter Berücksichtigung von § 2 Abs. 4 Satz 3 und 4 UmwStG</t>
  </si>
  <si>
    <t>Dazu: Nicht ausgleichsfähige Verluste i. S. des § 15b EStG ggf. i. V. mit § 2 Abs. 4 Satz 1 und 2 UmwStG und des § 20 Abs. 6 Satz 4 UmwStG (ohne Beträge aus Beteiligungen an Personengesellschaften)</t>
  </si>
  <si>
    <t>Verlustverrechnungsbeschränkungen, die auf Ebene der Körperschaft angewendet werden Zeile 29 bis 39:</t>
  </si>
  <si>
    <t>Dazu: Nicht abziehbare Aufwendungen für Rechteüberlassungen nach § 4j Abs. 3 EStG (lt. gesonderter Einzelaufstellung)</t>
  </si>
  <si>
    <t>Dazu / Davon ab: Betrag nach § 4f EStG</t>
  </si>
  <si>
    <t>Dazu / Davon ab: Betrag nach § 4e Abs. 3 EStG</t>
  </si>
  <si>
    <t xml:space="preserve">Nicht bei Organgesellschaften und – bei Organträgern – ohne von Organgesellschaften übernommene Beträge:  Dazu: Nach § 4 Abs. 6 UmwStG nicht zu berücksichtigender Anteil an einem Übernahmeverlust lt. gesonderter und einheitlicher Feststellung der Personengesellschaft (ohne Vorzeichen eintragen) </t>
  </si>
  <si>
    <t>S.1</t>
  </si>
  <si>
    <t>(Zeilen 18 bis 24 nur ausfüllen, wenn ein Antrag nach § 64 Abs. 5 oder 6 AO gestellt wird.)  Davon ab: Einnahmen aus der Verwertung von Altpapier, das unentgeltlich außerhalb einer ständig dafür vorgehaltenen Verkaufsstelle erworben wurde</t>
  </si>
  <si>
    <t xml:space="preserve">Davon ab / Dazu: Im Betrag lt. Zeile 11 enthaltener (tatsächlicher) Gewinn / Verlust aus dem Betrieb von Handelsschiffen im internationalen Verkehr, der nach § 5a EStG pauschal zu ermitteln ist </t>
  </si>
  <si>
    <t>Nur bei unbeschränkt steuerpflichtigen Körperschaften i. S. des § 1 Abs. 1 Nr. 1 bis 3 KStG Dazu / Davon ab: Einkünfte aus der Beteiligung an vermögensverwaltenden Personengesellschaften (lt. gesonderter Einzelaufstellung)</t>
  </si>
  <si>
    <t>Dazu / Davon ab: Einkünfte aus der Beteiligung an Mitunternehmerschaften lt. gesonderter und einheitlicher Feststellung; ggf. nach Anwendung von § 15a EStG (lt. gesonderter Einzelaufstellung)</t>
  </si>
  <si>
    <t>Davon ab / Dazu: Im Betrag lt. Zeile 11 enthaltener Gewinn/Verlust aus der Beteiligung an Personengesellschaften (lt. gesonderter Einzelaufstellung)</t>
  </si>
  <si>
    <t>2018.000023</t>
  </si>
  <si>
    <t>Gewinn/Verlust lt. Gewinnermittlung nach § 4 Abs. 3 EStG (Bei Verwendung der Anlage EÜR: Betrag lt. Zeile 71 abzüglich Betrag lt. Zeile 72 der Anlage EÜR)</t>
  </si>
  <si>
    <t>Jahresüberschuss/-fehlbetrag lt. Handels- oder Steuerbilanz (Bei Handelsbilanz: nach Berücksichtigung der Überleitungsrechnung nach § 5b Abs. 1 Satz 2 EStG bzw. § 60 Abs. 2 EStDV zur Anpassung an die steuerlich maßgeblichen Wertansätze)</t>
  </si>
  <si>
    <t>MM-Check</t>
  </si>
  <si>
    <t>2018.000247</t>
  </si>
  <si>
    <t>D.11.2.10</t>
  </si>
  <si>
    <t>2018.000246</t>
  </si>
  <si>
    <t>D.11.2.9</t>
  </si>
  <si>
    <t>2018.000244</t>
  </si>
  <si>
    <t>D.11.2.8</t>
  </si>
  <si>
    <t>2018.000245</t>
  </si>
  <si>
    <t>* Davon vororganschaftliche Mehrabführungen (ohne Einlagenkonto; ohne Anlage eines Sachverhaltes i. S. d. § 8b Abs. 1 KStG auf Ebene des (Z)OT)</t>
  </si>
  <si>
    <t>D.11.2.7</t>
  </si>
  <si>
    <t>2018.000328</t>
  </si>
  <si>
    <t>* Davon vororganschaftliche Mehrabführungen (ohne Einlagenkonto; Anlage eines Sachverhaltes i. S. d. § 8b Abs. 1 KStG auf Ebene des (Z)OT ohne KapESt und SolZ)</t>
  </si>
  <si>
    <t>D.11.2.6</t>
  </si>
  <si>
    <t>2018.000243</t>
  </si>
  <si>
    <t>* Davon vororganschaftliche Mehrabführungen (ohne Einlagenkonto; Anlage eines Sachverhaltes i. S. d. § 8b Abs. 1 KStG auf Ebene des (Z)OT mit KapESt und SolZ)</t>
  </si>
  <si>
    <t>D.11.2.5</t>
  </si>
  <si>
    <t>2018.000021</t>
  </si>
  <si>
    <t>* Davon Ertrag aus der Auflösung passiver Ausgleichsposten i. S. des § 14 Abs. 4 KStG (organschaftliche Minderabführungen)</t>
  </si>
  <si>
    <t>D.11.2.4</t>
  </si>
  <si>
    <t>2018.000020</t>
  </si>
  <si>
    <t>* Davon Aufwand aus der Bildung passiver Ausgleichsposten i. S. des § 14 Abs. 4 KStG (organschaftliche Mehrabführungen)</t>
  </si>
  <si>
    <t>D.11.2.3</t>
  </si>
  <si>
    <t>2018.000019</t>
  </si>
  <si>
    <t>* Davon Ertrag aus der Bildung aktiver Ausgleichsposten i. S. des § 14 Abs. 4 KStG (organschaftliche Minderabführungen)</t>
  </si>
  <si>
    <t>D.11.2.2</t>
  </si>
  <si>
    <t>2018.000018</t>
  </si>
  <si>
    <t>* Davon Aufwand aus der Auflösung aktiver Ausgleichsposten i. S. des § 14 Abs. 4 KStG (organschaftliche Mehrabführungen)</t>
  </si>
  <si>
    <t>D.11.2.1</t>
  </si>
  <si>
    <t>Dazu: Korrektur des Steuer-/Handelsbilanzergebnisses durch Änderung aus einer Betriebsprüfung (permanent)</t>
  </si>
  <si>
    <t>11.2.7</t>
  </si>
  <si>
    <t>Dazu: Korrektur des Steuer-/Handelsbilanzergebnisses durch Änderung aus einer Betriebsprüfung (temporär)</t>
  </si>
  <si>
    <t>11.2.6</t>
  </si>
  <si>
    <t>11.2.5</t>
  </si>
  <si>
    <t>11.2.4</t>
  </si>
  <si>
    <t>11.2.3</t>
  </si>
  <si>
    <t>11.2.2</t>
  </si>
  <si>
    <t>11.2.1</t>
  </si>
  <si>
    <t xml:space="preserve"> Dazu / Davon ab: Verrechnung von Gewinnvorträgen (+) / Verlustvorträgen (-)</t>
  </si>
  <si>
    <t>11.1.7</t>
  </si>
  <si>
    <t>11.1.6</t>
  </si>
  <si>
    <t>11.1.5</t>
  </si>
  <si>
    <t>2018.000004</t>
  </si>
  <si>
    <t>11.1.4</t>
  </si>
  <si>
    <t>2018.000003</t>
  </si>
  <si>
    <t>11.1.3</t>
  </si>
  <si>
    <t>11.1.2</t>
  </si>
  <si>
    <t>11.1.1</t>
  </si>
  <si>
    <t>Anlage GK</t>
  </si>
  <si>
    <t>Wenn im Veranlagungszeitraum ein schädlicher Beteiligungserwerb i. S. des § 8c KStG erfolgte und die Voraussetzungen zur Anwendung des § 8d KStG erfüllt sind: Dazu: Zugang zu den fortführungsgebundenen negativen Einkünften / Gewinnminderungen (Betrag lt. Zeile 16 abzüglich Betrag lt. Zeile 17 zuzüglich Summe der Beträge lt. Zeilen 18, 20 und 22)</t>
  </si>
  <si>
    <t>Positive Einkünfte des laufenden Veranlagungszeitraums aus Beteiligungen an Mitunternehmerschaften (lt. gesonderter und einheitlicher Feststellung)</t>
  </si>
  <si>
    <t>Positive Einkünfte des laufenden Veranlagungszeitraums (ohne solche aus Mitunternehmerschaften)</t>
  </si>
  <si>
    <t>10a</t>
  </si>
  <si>
    <t>Dazu: negative Einkünfte / Gewinnminderungen des laufenden Veranlagungszeitraums aus Beteiligungen an Mitunternehmerschaften (lt. gesonderter und einheitlicher Feststellung; Übertrag nach Zeile 26 der Anlage ZVE)</t>
  </si>
  <si>
    <t>Dazu: negative Einkünfte / Gewinnminderungen des laufenden Veranlagungszeitraums (ohne solche aus Mitunternehmerschaften; Übertrag nach Zeile 26 der Anlage ZVE)</t>
  </si>
  <si>
    <t>Davon ab: Nicht zu berücksichtigende negative Einkünfte / Gewinnminderungen nach § 8c KStG (ggf. i. V. mit § 2 Abs. 4 Satz 1, § 20 Abs. 6 Satz 4 UmwStG)</t>
  </si>
  <si>
    <t>Dazu: Erhalt der fortführungsgebundenen verbleibenden negativen Einkünfte / Gewinnminderungen nach § 8d Abs. 2 Satz 1 zweiter Halbsatz KStG durch entsprechende Anwendung des § 8c Abs. 1 Satz 6 bis 9 KStG bezogen auf die zum Schluss des vorangegangenen Veranlagungszeitraums vorhandenen stillen Reserven (höchstens Betrag lt. Zeile 4a; lt. gesonderter Ermittlung)</t>
  </si>
  <si>
    <t>4b</t>
  </si>
  <si>
    <t>4a</t>
  </si>
  <si>
    <t>Anlage AEV</t>
  </si>
  <si>
    <t>2018.010850</t>
  </si>
  <si>
    <t>2018.010846</t>
  </si>
  <si>
    <t>2018.010845</t>
  </si>
  <si>
    <t>70.2</t>
  </si>
  <si>
    <t>2018.010844</t>
  </si>
  <si>
    <t>70.1</t>
  </si>
  <si>
    <t>Anrechnungshöchstbetrag nach § 26 Abs. 2 S. 1 KStGNicht bei Organgesellschaften:</t>
  </si>
  <si>
    <t>2018.010843</t>
  </si>
  <si>
    <t>Abzuziehende ausländische Steuern nach § 34c Abs. 2 EStG (wenn Antrag lt. Zeile 41 gestellt: Summe aus 20 % des Betrages lt. Zeile 10, 70 % des Betrages lt. Zeile 13, 60 % des Betrages lt. Zeile 16, 85 % des Betrages lt. Zeile 19, 40 % des Betrages lt. Zeile 22 und 20 % des Betrages lt. Zeile 25 zuzüglich Summe der Beträge lt. Zeilen 28, 34 und 39) – (Übertrag nach Zeile 20 der Anlage ZVE)</t>
  </si>
  <si>
    <t>2018.010842</t>
  </si>
  <si>
    <t>Nicht bei Organgesellschaften: Der Antrag auf Abzug vom Einkommen gemäß § 34c Abs. 2 EStG wird gestellt</t>
  </si>
  <si>
    <t>2018.010841</t>
  </si>
  <si>
    <t>2018.010840</t>
  </si>
  <si>
    <t>2018.010839</t>
  </si>
  <si>
    <t>2018.010838</t>
  </si>
  <si>
    <t>2018.010837</t>
  </si>
  <si>
    <t>Ausländische Einkünfte und Steuern der Organgesellschaften lt. gesonderter und einheitlicher Feststellung</t>
  </si>
  <si>
    <t>2018.010836</t>
  </si>
  <si>
    <t>Nur bei Organgesellschaften: Ausländische Steuern i. S. des § 34c Abs. 2 EStG, wenn der Organträger der Einkommensteuer unterliegt</t>
  </si>
  <si>
    <t>2018.010835</t>
  </si>
  <si>
    <t>2018.010834</t>
  </si>
  <si>
    <t>2018.010833</t>
  </si>
  <si>
    <t>Nur bei Organgesellschaften: Ausländische Einkünfte nach § 34c Abs. 1 EStG, wenn der Organträger der Einkommensteuer unterliegt</t>
  </si>
  <si>
    <t>Ausländische Einkünfte und Steuern aus Beteiligungen an Mitunternehmerschaften lt. gesonderter und einheitlicher Feststellung</t>
  </si>
  <si>
    <t>2018.010831</t>
  </si>
  <si>
    <t>2018.010830</t>
  </si>
  <si>
    <t>2018.010829</t>
  </si>
  <si>
    <t>2018.010828</t>
  </si>
  <si>
    <t>Übrige ausländische Einkünfte, die nicht in den Zeilen 3, 6, 9, 12, 15, 18, 21 und 24 einzutragen sind, einschließlich Übertragungsgewinnen i. S. des § 3 Abs. 3, § 11 Abs. 3 UmwStG oder Einbringungsgewinne i. S. des § 20 Abs. 7 oder 8 UmwStG (einschließlich ausländischer Steuer; nach Verlustausgleich und Verlustabzug nach § 2a Abs. 1 EStG; ggf. ausländische Einkünfte i. S. des § 50 Abs. 3 EStG)</t>
  </si>
  <si>
    <t>2018.010827</t>
  </si>
  <si>
    <t>2018.010826</t>
  </si>
  <si>
    <t>2018.010825</t>
  </si>
  <si>
    <t>Investmenterträge aus Immobilienfonds mit Anlageschwerpunkt im Ausland im Sinne des § 2 Absatz 9 InvStG (gegebenenfalls in Verbindung mit § 43 Absatz 3 InvStG laut gesonderter und einheitlicher Feststellung) gekürzt um Betriebsvermögensminderungen, Betriebsausgaben und weitere Beträge im Sinne des § 21 InvStG (gegebenenfalls in Verbindung mit § 44 InvStG)</t>
  </si>
  <si>
    <t>2018.010824</t>
  </si>
  <si>
    <t>2018.010823</t>
  </si>
  <si>
    <t>2018.010822</t>
  </si>
  <si>
    <t>2018.010821</t>
  </si>
  <si>
    <t>2018.010820</t>
  </si>
  <si>
    <t>2018.010819</t>
  </si>
  <si>
    <t>2018.010818</t>
  </si>
  <si>
    <t>2018.010817</t>
  </si>
  <si>
    <t>2018.010816</t>
  </si>
  <si>
    <t>2018.010815</t>
  </si>
  <si>
    <t>2018.010814</t>
  </si>
  <si>
    <t>2018.010813</t>
  </si>
  <si>
    <t>2018.010812</t>
  </si>
  <si>
    <t>2018.010811</t>
  </si>
  <si>
    <t>2018.010810</t>
  </si>
  <si>
    <t>Zeilen 6 bis 8: Nur bei Organgesellschaften Einnahmen i. S. des § 3 Nr. 40 EStG einschließlich eines Anteils an einem Übernahmegewinn i. S. des § 4 Abs. 7 UmwStG und der Einnahmen i. S. des § 7 UmwStG gekürzt um Betriebsvermögensminderungen, Betriebsausgaben, Veräußerungskosten und weitere Beträge i. S. des § 3c Abs. 2 Satz 1 zweiter Halbsatz EStG, die mit den dem § 3 Nr. 40 EStG zugrunde liegenden Betriebsvermögensmehrungen in wirtschaftlichem Zusammenhang stehen</t>
  </si>
  <si>
    <t>2018.010806</t>
  </si>
  <si>
    <t>2018.010805</t>
  </si>
  <si>
    <t>2018.010804</t>
  </si>
  <si>
    <t>Ausländische Einkünfte und Steuern aus eigener Tätigkeit</t>
  </si>
  <si>
    <t>2018.010803</t>
  </si>
  <si>
    <t>2a</t>
  </si>
  <si>
    <t>2018.010802</t>
  </si>
  <si>
    <t>2018.010801</t>
  </si>
  <si>
    <t>Anlage AESt</t>
  </si>
  <si>
    <t>2018.003251#12000</t>
  </si>
  <si>
    <t>2018.003251#123456</t>
  </si>
  <si>
    <t>2018.003250</t>
  </si>
  <si>
    <t>2018.003247#12000</t>
  </si>
  <si>
    <t>2018.003247#123456</t>
  </si>
  <si>
    <t>2018.003246</t>
  </si>
  <si>
    <t>Zuwendungen</t>
  </si>
  <si>
    <t>2018.015520#12000</t>
  </si>
  <si>
    <t>2018.015520#123456</t>
  </si>
  <si>
    <t>2018.015519</t>
  </si>
  <si>
    <t>2018.015518#12000</t>
  </si>
  <si>
    <t>2018.015518#123456</t>
  </si>
  <si>
    <t>2018.015517</t>
  </si>
  <si>
    <t>2018.015516#12000</t>
  </si>
  <si>
    <t>2018.015516#123456</t>
  </si>
  <si>
    <t>2018.015515</t>
  </si>
  <si>
    <t>2018.015514#12000</t>
  </si>
  <si>
    <t>2018.015514#123456</t>
  </si>
  <si>
    <t>2018.015513</t>
  </si>
  <si>
    <t>2018.015512#12000</t>
  </si>
  <si>
    <t>2018.015512#123456</t>
  </si>
  <si>
    <t>2018.015511</t>
  </si>
  <si>
    <t>2018.015510#12000</t>
  </si>
  <si>
    <t>2018.015510#123456</t>
  </si>
  <si>
    <t>2018.015509</t>
  </si>
  <si>
    <t>2018.015508#12000</t>
  </si>
  <si>
    <t>2018.015508#123456</t>
  </si>
  <si>
    <t>2018.015507</t>
  </si>
  <si>
    <t>2018.015506#12000</t>
  </si>
  <si>
    <t>2018.015506#123456</t>
  </si>
  <si>
    <t>2018.015505</t>
  </si>
  <si>
    <t>102.2</t>
  </si>
  <si>
    <t>2018.015504#12000</t>
  </si>
  <si>
    <t>2018.015504#123456</t>
  </si>
  <si>
    <t>2018.015503</t>
  </si>
  <si>
    <t>102.1</t>
  </si>
  <si>
    <t>2018.015502#12000</t>
  </si>
  <si>
    <t>2018.015502#123456</t>
  </si>
  <si>
    <t>2018.015501</t>
  </si>
  <si>
    <t>2018.015500#12000</t>
  </si>
  <si>
    <t>2018.015500#123456</t>
  </si>
  <si>
    <t>2018.015499</t>
  </si>
  <si>
    <t>101.6</t>
  </si>
  <si>
    <t>2018.015498#12000</t>
  </si>
  <si>
    <t>2018.015498#123456</t>
  </si>
  <si>
    <t>2018.015497</t>
  </si>
  <si>
    <t>101.5</t>
  </si>
  <si>
    <t>2018.015496#12000</t>
  </si>
  <si>
    <t>2018.015496#123456</t>
  </si>
  <si>
    <t>2018.015495</t>
  </si>
  <si>
    <t>101.4</t>
  </si>
  <si>
    <t>2018.015494#12000</t>
  </si>
  <si>
    <t>2018.015494#123456</t>
  </si>
  <si>
    <t>2018.015493</t>
  </si>
  <si>
    <t>101.3</t>
  </si>
  <si>
    <t>2018.015492#12000</t>
  </si>
  <si>
    <t>2018.015492#123456</t>
  </si>
  <si>
    <t>2018.015491</t>
  </si>
  <si>
    <t>101.2</t>
  </si>
  <si>
    <t>2018.015490#12000</t>
  </si>
  <si>
    <t>2018.015490#123456</t>
  </si>
  <si>
    <t>2018.015489</t>
  </si>
  <si>
    <t>101.1</t>
  </si>
  <si>
    <t>2018.015488#12000</t>
  </si>
  <si>
    <t>2018.015488#123456</t>
  </si>
  <si>
    <t>2018.015487</t>
  </si>
  <si>
    <t>2018.015486#12000</t>
  </si>
  <si>
    <t>2018.015486#123456</t>
  </si>
  <si>
    <t>2018.015485</t>
  </si>
  <si>
    <t>96.2</t>
  </si>
  <si>
    <t>2018.015484#12000</t>
  </si>
  <si>
    <t>2018.015484#123456</t>
  </si>
  <si>
    <t>2018.015483</t>
  </si>
  <si>
    <t>96.1</t>
  </si>
  <si>
    <t>2018.015482#12000</t>
  </si>
  <si>
    <t>2018.015482#123456</t>
  </si>
  <si>
    <t>2018.015481</t>
  </si>
  <si>
    <t>2018.015480#12000</t>
  </si>
  <si>
    <t>2018.015480#123456</t>
  </si>
  <si>
    <t>2018.015479</t>
  </si>
  <si>
    <t>95.4</t>
  </si>
  <si>
    <t>2018.015478#12000</t>
  </si>
  <si>
    <t>2018.015478#123456</t>
  </si>
  <si>
    <t>2018.015477</t>
  </si>
  <si>
    <t>95.3</t>
  </si>
  <si>
    <t>2018.015476#12000</t>
  </si>
  <si>
    <t>2018.015476#123456</t>
  </si>
  <si>
    <t>2018.015475</t>
  </si>
  <si>
    <t>95.2</t>
  </si>
  <si>
    <t>2018.015474#12000</t>
  </si>
  <si>
    <t>2018.015474#123456</t>
  </si>
  <si>
    <t>2018.015473</t>
  </si>
  <si>
    <t>95.1</t>
  </si>
  <si>
    <t>2018.015472#12000</t>
  </si>
  <si>
    <t>2018.015472#123456</t>
  </si>
  <si>
    <t>2018.015471</t>
  </si>
  <si>
    <t>2018.015470#12000</t>
  </si>
  <si>
    <t>2018.015470#123456</t>
  </si>
  <si>
    <t>2018.015469</t>
  </si>
  <si>
    <t>2018.015468#12000</t>
  </si>
  <si>
    <t>2018.015468#123456</t>
  </si>
  <si>
    <t>2018.015467</t>
  </si>
  <si>
    <t>2018.015466#12000</t>
  </si>
  <si>
    <t>2018.015466#123456</t>
  </si>
  <si>
    <t>2018.015465</t>
  </si>
  <si>
    <t>Steuerfreistellung von Bezügen, die nicht nach § 8b KStG, jedoch nach DBA steuerbefreit sind (ohne den in Zeile 85 enthaltenen Betrag) Dazu: Bezüge lt. Zeile 84, die nicht nach § 8b KStG, jedoch aufgrund eines DBA steuerfrei sind (Bruttobetrag)</t>
  </si>
  <si>
    <t>2018.015464#12000</t>
  </si>
  <si>
    <t>2018.015464#123456</t>
  </si>
  <si>
    <t>2018.015463</t>
  </si>
  <si>
    <t>2018.015462#12000</t>
  </si>
  <si>
    <t>2018.015462#123456</t>
  </si>
  <si>
    <t>2018.015461</t>
  </si>
  <si>
    <t>2018.015460#12000</t>
  </si>
  <si>
    <t>2018.015460#123456</t>
  </si>
  <si>
    <t>2018.015459</t>
  </si>
  <si>
    <t>2018.015458#12000</t>
  </si>
  <si>
    <t>2018.015458#123456</t>
  </si>
  <si>
    <t>2018.015457</t>
  </si>
  <si>
    <t>2018.015456#12000</t>
  </si>
  <si>
    <t>2018.015456#123456</t>
  </si>
  <si>
    <t>2018.015455</t>
  </si>
  <si>
    <t>2018.015454#12000</t>
  </si>
  <si>
    <t>2018.015454#123456</t>
  </si>
  <si>
    <t>2018.015453</t>
  </si>
  <si>
    <t>2018.015452#12000</t>
  </si>
  <si>
    <t>2018.015452#123456</t>
  </si>
  <si>
    <t>2018.015451</t>
  </si>
  <si>
    <t>88.4</t>
  </si>
  <si>
    <t>2018.015450#12000</t>
  </si>
  <si>
    <t>2018.015450#123456</t>
  </si>
  <si>
    <t>2018.015449</t>
  </si>
  <si>
    <t>88.3</t>
  </si>
  <si>
    <t>2018.015448#12000</t>
  </si>
  <si>
    <t>2018.015448#123456</t>
  </si>
  <si>
    <t>2018.015447</t>
  </si>
  <si>
    <t>88.2</t>
  </si>
  <si>
    <t>2018.015446#12000</t>
  </si>
  <si>
    <t>2018.015446#123456</t>
  </si>
  <si>
    <t>2018.015445</t>
  </si>
  <si>
    <t>88.1</t>
  </si>
  <si>
    <t>2018.015444#12000</t>
  </si>
  <si>
    <t>2018.015444#123456</t>
  </si>
  <si>
    <t>2018.015443</t>
  </si>
  <si>
    <t>2018.015442#12000</t>
  </si>
  <si>
    <t>2018.015442#123456</t>
  </si>
  <si>
    <t>2018.015441</t>
  </si>
  <si>
    <t>2018.015440#12000</t>
  </si>
  <si>
    <t>2018.015440#123456</t>
  </si>
  <si>
    <t>2018.015439</t>
  </si>
  <si>
    <t>2018.015438#12000</t>
  </si>
  <si>
    <t>2018.015438#123456</t>
  </si>
  <si>
    <t>2018.015437</t>
  </si>
  <si>
    <t>2018.015436#12000</t>
  </si>
  <si>
    <t>2018.015436#123456</t>
  </si>
  <si>
    <t>2018.015435</t>
  </si>
  <si>
    <t>85.2</t>
  </si>
  <si>
    <t>2018.015434#12000</t>
  </si>
  <si>
    <t>2018.015434#123456</t>
  </si>
  <si>
    <t>2018.015433</t>
  </si>
  <si>
    <t>85.1</t>
  </si>
  <si>
    <t>2018.015432#12000</t>
  </si>
  <si>
    <t>2018.015432#123456</t>
  </si>
  <si>
    <t>2018.015431</t>
  </si>
  <si>
    <t>Bezüge i. S. des § 20 Abs. 1 Nr. 1, 2, 9 und 10 Buchst. a EStG (einschließlich der Einnahmen i. S. des § 7 UmwStG und der Gewinnausschüttungen i. S. des § 3 Nr. 41 Buchst. a EStG) und – vorbehaltlich des § 19a REITG – ohne Ausschüttungen einer REIT-AG oder einer anderen REIT-Körperschaft; vgl. § 19 Abs. 3 i. V. mit § 19 Abs. 5 REITG (bei Beteiligungen an ausländischen Körperschaften: Bruttobetrag einschließlich der darauf entfallenden ausländischen Steuern vom Einkommen) – ohne Bezüge i. S. der Zeile 106; einschließlich der Bezüge aus mittelbaren Beteiligungen über Personengesellschaften</t>
  </si>
  <si>
    <t>2018.015430#12000</t>
  </si>
  <si>
    <t>2018.015430#123456</t>
  </si>
  <si>
    <t>2018.015429</t>
  </si>
  <si>
    <t>84.2</t>
  </si>
  <si>
    <t>2018.015428#12000</t>
  </si>
  <si>
    <t>2018.015428#123456</t>
  </si>
  <si>
    <t>2018.015427</t>
  </si>
  <si>
    <t>84.1</t>
  </si>
  <si>
    <t>2018.015426#12000</t>
  </si>
  <si>
    <t>2018.015426#123456</t>
  </si>
  <si>
    <t>2018.015425</t>
  </si>
  <si>
    <t>2018.015424#12000</t>
  </si>
  <si>
    <t>2018.015424#123456</t>
  </si>
  <si>
    <t>2018.015423</t>
  </si>
  <si>
    <t>25.2</t>
  </si>
  <si>
    <t>2018.015422#12000</t>
  </si>
  <si>
    <t>2018.015422#123456</t>
  </si>
  <si>
    <t>2018.015421</t>
  </si>
  <si>
    <t>25.1</t>
  </si>
  <si>
    <t>2018.015420#12000</t>
  </si>
  <si>
    <t>2018.015420#123456</t>
  </si>
  <si>
    <t>2018.015419</t>
  </si>
  <si>
    <t>2018.015418#12000</t>
  </si>
  <si>
    <t>2018.015418#123456</t>
  </si>
  <si>
    <t>2018.015417</t>
  </si>
  <si>
    <t>14.8</t>
  </si>
  <si>
    <t>2018.015416#12000</t>
  </si>
  <si>
    <t>2018.015416#123456</t>
  </si>
  <si>
    <t>2018.015415</t>
  </si>
  <si>
    <t>14.7</t>
  </si>
  <si>
    <t>2018.015414#12000</t>
  </si>
  <si>
    <t>2018.015414#123456</t>
  </si>
  <si>
    <t>2018.015413</t>
  </si>
  <si>
    <t>14.6</t>
  </si>
  <si>
    <t>2018.015412#12000</t>
  </si>
  <si>
    <t>2018.015412#123456</t>
  </si>
  <si>
    <t>2018.015411</t>
  </si>
  <si>
    <t>14.5</t>
  </si>
  <si>
    <t>2018.015410#12000</t>
  </si>
  <si>
    <t>2018.015410#123456</t>
  </si>
  <si>
    <t>2018.015409</t>
  </si>
  <si>
    <t>14.4</t>
  </si>
  <si>
    <t>2018.015408#12000</t>
  </si>
  <si>
    <t>2018.015408#123456</t>
  </si>
  <si>
    <t>2018.015407</t>
  </si>
  <si>
    <t>14.3</t>
  </si>
  <si>
    <t>2018.015406#12000</t>
  </si>
  <si>
    <t>2018.015406#123456</t>
  </si>
  <si>
    <t>2018.015405</t>
  </si>
  <si>
    <t>2018.015404#12000</t>
  </si>
  <si>
    <t>2018.015404#123456</t>
  </si>
  <si>
    <t>2018.015403</t>
  </si>
  <si>
    <t>2018.015402#12000</t>
  </si>
  <si>
    <t>2018.015402#123456</t>
  </si>
  <si>
    <t>2018.015401</t>
  </si>
  <si>
    <t>12000 PersG TK2</t>
  </si>
  <si>
    <t>123456 TestgesellschaftToolbox</t>
  </si>
  <si>
    <t>Summe PG</t>
  </si>
  <si>
    <t>PersG (Mitunternehmer)</t>
  </si>
  <si>
    <t>2018.015750#TE1</t>
  </si>
  <si>
    <t>2018.015750#11000</t>
  </si>
  <si>
    <t>2018.015749</t>
  </si>
  <si>
    <t>Wenn der Organträger eine Personengesellschaft ist: Zu berücksichtigender Korrekturbetrag zum Gewerbeertrag aufgrund der Anwendung des § 3 Nr. 40 Buchst. a, § 3 Nr. 41 Buchst. b, § 3c EStG, § 8b Abs. 2 und 3 KStG i. V. mit § 15 Satz 1 Nr. 2 und Satz 2 KStG</t>
  </si>
  <si>
    <t>2018.015748#TE1</t>
  </si>
  <si>
    <t>2018.015748#11000</t>
  </si>
  <si>
    <t>2018.015747</t>
  </si>
  <si>
    <t>2018.015746#TE1</t>
  </si>
  <si>
    <t>2018.015746#11000</t>
  </si>
  <si>
    <t>2018.015745</t>
  </si>
  <si>
    <t>2018.015744#TE1</t>
  </si>
  <si>
    <t>2018.015744#11000</t>
  </si>
  <si>
    <t>2018.015743</t>
  </si>
  <si>
    <t>2018.015742#TE1</t>
  </si>
  <si>
    <t>2018.015742#11000</t>
  </si>
  <si>
    <t>2018.015741</t>
  </si>
  <si>
    <t>2018.015740#TE1</t>
  </si>
  <si>
    <t>2018.015740#11000</t>
  </si>
  <si>
    <t>2018.015739</t>
  </si>
  <si>
    <t>2018.015738#TE1</t>
  </si>
  <si>
    <t>2018.015738#11000</t>
  </si>
  <si>
    <t>2018.015737</t>
  </si>
  <si>
    <t>2018.015736#TE1</t>
  </si>
  <si>
    <t>2018.015736#11000</t>
  </si>
  <si>
    <t>2018.015735</t>
  </si>
  <si>
    <t>2018.015734#TE1</t>
  </si>
  <si>
    <t>2018.015734#11000</t>
  </si>
  <si>
    <t>2018.015733</t>
  </si>
  <si>
    <t>2018.015732#TE1</t>
  </si>
  <si>
    <t>2018.015732#11000</t>
  </si>
  <si>
    <t>2018.015731</t>
  </si>
  <si>
    <t>2018.015730#TE1</t>
  </si>
  <si>
    <t>2018.015730#11000</t>
  </si>
  <si>
    <t>2018.015729</t>
  </si>
  <si>
    <t>2018.015728#TE1</t>
  </si>
  <si>
    <t>2018.015728#11000</t>
  </si>
  <si>
    <t>2018.015727</t>
  </si>
  <si>
    <t>2018.015726#TE1</t>
  </si>
  <si>
    <t>2018.015726#11000</t>
  </si>
  <si>
    <t>2018.015725</t>
  </si>
  <si>
    <t>2018.015724#TE1</t>
  </si>
  <si>
    <t>2018.015724#11000</t>
  </si>
  <si>
    <t>2018.015723</t>
  </si>
  <si>
    <t>2018.015722#TE1</t>
  </si>
  <si>
    <t>2018.015722#11000</t>
  </si>
  <si>
    <t>2018.015721</t>
  </si>
  <si>
    <t>Im Falle einer Umwandlung mit steuerlicher Rückwirkung: In dem dem Organträger zuzurechnenden Einkommen enthaltene positive Einkünfte eines übertragenden oder einbringenden Rechtsträgers im Rückwirkungszeitraum (§ 2 Abs. 4 Satz 4 UmwStG)</t>
  </si>
  <si>
    <t>2018.015720#TE1</t>
  </si>
  <si>
    <t>2018.015720#11000</t>
  </si>
  <si>
    <t>2018.015719</t>
  </si>
  <si>
    <t>2018.015718#TE1</t>
  </si>
  <si>
    <t>2018.015718#11000</t>
  </si>
  <si>
    <t>2018.015717</t>
  </si>
  <si>
    <t>2018.015716#TE1</t>
  </si>
  <si>
    <t>2018.015716#11000</t>
  </si>
  <si>
    <t>2018.015715</t>
  </si>
  <si>
    <t>2018.015714#TE1</t>
  </si>
  <si>
    <t>2018.015714#11000</t>
  </si>
  <si>
    <t>2018.015713</t>
  </si>
  <si>
    <t>2018.015712#TE1</t>
  </si>
  <si>
    <t>2018.015712#11000</t>
  </si>
  <si>
    <t>2018.015711</t>
  </si>
  <si>
    <t>Zinserträge des laufenden Wirtschaftsjahres i. S. des § 4h Abs. 3 Satz 3 und 4 EStG (inkl. Zinserträge i. S. des § 46 Abs. 1 Satz 1 InvStG i. V. mit § 4h Abs. 1 EStG aus Spezial-Investmentanteilen)</t>
  </si>
  <si>
    <t>2018.015710#TE1</t>
  </si>
  <si>
    <t>2018.015710#11000</t>
  </si>
  <si>
    <t>2018.015709</t>
  </si>
  <si>
    <t>Zinsschranke / verrechenbarer EBITDA beim Organträger</t>
  </si>
  <si>
    <t>2018.015708#TE1</t>
  </si>
  <si>
    <t>2018.015708#11000</t>
  </si>
  <si>
    <t>2018.015707</t>
  </si>
  <si>
    <t>2018.015706#TE1</t>
  </si>
  <si>
    <t>2018.015706#11000</t>
  </si>
  <si>
    <t>2018.015705</t>
  </si>
  <si>
    <t>2018.015704#TE1</t>
  </si>
  <si>
    <t>2018.015704#11000</t>
  </si>
  <si>
    <t>2018.015703</t>
  </si>
  <si>
    <t>2018.015702#TE1</t>
  </si>
  <si>
    <t>2018.015702#11000</t>
  </si>
  <si>
    <t>2018.015701</t>
  </si>
  <si>
    <t>2018.015700#TE1</t>
  </si>
  <si>
    <t>2018.015700#11000</t>
  </si>
  <si>
    <t>2018.015699</t>
  </si>
  <si>
    <t>2018.015698#TE1</t>
  </si>
  <si>
    <t>2018.015698#11000</t>
  </si>
  <si>
    <t>2018.015697</t>
  </si>
  <si>
    <t>2018.015696#TE1</t>
  </si>
  <si>
    <t>2018.015696#11000</t>
  </si>
  <si>
    <t>2018.015695</t>
  </si>
  <si>
    <t>2018.015694#TE1</t>
  </si>
  <si>
    <t>2018.015694#11000</t>
  </si>
  <si>
    <t>2018.015693</t>
  </si>
  <si>
    <t>2018.015692#TE1</t>
  </si>
  <si>
    <t>2018.015692#11000</t>
  </si>
  <si>
    <t>2018.015691</t>
  </si>
  <si>
    <t>2018.015690#TE1</t>
  </si>
  <si>
    <t>2018.015690#11000</t>
  </si>
  <si>
    <t>2018.015689</t>
  </si>
  <si>
    <t>2018.015688#TE1</t>
  </si>
  <si>
    <t>2018.015688#11000</t>
  </si>
  <si>
    <t>2018.015687</t>
  </si>
  <si>
    <t>2018.015686#TE1</t>
  </si>
  <si>
    <t>2018.015686#11000</t>
  </si>
  <si>
    <t>2018.015685</t>
  </si>
  <si>
    <t>2018.015684#TE1</t>
  </si>
  <si>
    <t>2018.015684#11000</t>
  </si>
  <si>
    <t>2018.015683</t>
  </si>
  <si>
    <t>2018.015682#TE1</t>
  </si>
  <si>
    <t>2018.015682#11000</t>
  </si>
  <si>
    <t>2018.015681</t>
  </si>
  <si>
    <t>2018.015680#TE1</t>
  </si>
  <si>
    <t>2018.015680#11000</t>
  </si>
  <si>
    <t>2018.015679</t>
  </si>
  <si>
    <t>2018.015678#TE1</t>
  </si>
  <si>
    <t>2018.015678#11000</t>
  </si>
  <si>
    <t>2018.015677</t>
  </si>
  <si>
    <t>2018.015676#TE1</t>
  </si>
  <si>
    <t>2018.015676#11000</t>
  </si>
  <si>
    <t>2018.015675</t>
  </si>
  <si>
    <t>2018.015674#TE1</t>
  </si>
  <si>
    <t>2018.015674#11000</t>
  </si>
  <si>
    <t>2018.015673</t>
  </si>
  <si>
    <t>2018.015672#TE1</t>
  </si>
  <si>
    <t>2018.015672#11000</t>
  </si>
  <si>
    <t>2018.015671</t>
  </si>
  <si>
    <t>2018.015670#TE1</t>
  </si>
  <si>
    <t>2018.015670#11000</t>
  </si>
  <si>
    <t>2018.015669</t>
  </si>
  <si>
    <t>D.13.2</t>
  </si>
  <si>
    <t>2018.015668#TE1</t>
  </si>
  <si>
    <t>2018.015668#11000</t>
  </si>
  <si>
    <t>2018.015667</t>
  </si>
  <si>
    <t>D.13.1</t>
  </si>
  <si>
    <t>2018.015666#TE1</t>
  </si>
  <si>
    <t>2018.015666#11000</t>
  </si>
  <si>
    <t>2018.015665</t>
  </si>
  <si>
    <t>2018.015664#TE1</t>
  </si>
  <si>
    <t>2018.015664#11000</t>
  </si>
  <si>
    <t>2018.015663</t>
  </si>
  <si>
    <t>D.12.2</t>
  </si>
  <si>
    <t>2018.015662#TE1</t>
  </si>
  <si>
    <t>2018.015662#11000</t>
  </si>
  <si>
    <t>2018.015661</t>
  </si>
  <si>
    <t>D.12.1</t>
  </si>
  <si>
    <t>2018.015660#TE1</t>
  </si>
  <si>
    <t>2018.015660#11000</t>
  </si>
  <si>
    <t>2018.015659</t>
  </si>
  <si>
    <t>2018.015658#TE1</t>
  </si>
  <si>
    <t>2018.015658#11000</t>
  </si>
  <si>
    <t>2018.015657</t>
  </si>
  <si>
    <t>2018.015758#TE1</t>
  </si>
  <si>
    <t>2018.015758#11000</t>
  </si>
  <si>
    <t>2018.015757</t>
  </si>
  <si>
    <t>Davon vororganschaftliche Mehrabführungen (aus steuerlichem Einlagekonto)</t>
  </si>
  <si>
    <t>D.10.4</t>
  </si>
  <si>
    <t>2018.015756#TE1</t>
  </si>
  <si>
    <t>2018.015756#11000</t>
  </si>
  <si>
    <t>2018.015755</t>
  </si>
  <si>
    <t>Davon vororganschaftliche Mehrabführungen (ohne Einlagenkonto; ohne Anlage eines Sachverhaltes i. S. d. § 8b Abs. 1 KStG auf Ebene des (Z)OT)</t>
  </si>
  <si>
    <t>D.10.3</t>
  </si>
  <si>
    <t>2018.015754#TE1</t>
  </si>
  <si>
    <t>2018.015754#11000</t>
  </si>
  <si>
    <t>2018.015753</t>
  </si>
  <si>
    <t>Davon vororganschaftliche Mehrabführungen (ohne Einlagenkonto; Anlage eines Sachverhaltes i. S. d. § 8b Abs. 1 KStG auf Ebene des (Z)OT ohne KapESt und SolZ)</t>
  </si>
  <si>
    <t>D.10.2</t>
  </si>
  <si>
    <t>2018.015752#TE1</t>
  </si>
  <si>
    <t>2018.015752#11000</t>
  </si>
  <si>
    <t>2018.015751</t>
  </si>
  <si>
    <t>Davon vororganschaftliche Mehrabführungen (ohne Einlagenkonto; Anlage eines Sachverhaltes i. S. d. § 8b Abs. 1 KStG auf Ebene des (Z)OT mit KapESt und SolZ)</t>
  </si>
  <si>
    <t>D.10.1</t>
  </si>
  <si>
    <t>2018.015656#TE1</t>
  </si>
  <si>
    <t>2018.015656#11000</t>
  </si>
  <si>
    <t>2018.015655</t>
  </si>
  <si>
    <t>2018.015654#TE1</t>
  </si>
  <si>
    <t>2018.015654#11000</t>
  </si>
  <si>
    <t>2018.015653</t>
  </si>
  <si>
    <t>2018.015652#TE1</t>
  </si>
  <si>
    <t>2018.015652#11000</t>
  </si>
  <si>
    <t>2018.015651</t>
  </si>
  <si>
    <t>2018.015650#TE1</t>
  </si>
  <si>
    <t>2018.015650#11000</t>
  </si>
  <si>
    <t>2018.015649</t>
  </si>
  <si>
    <t>Organgesellschaften</t>
  </si>
  <si>
    <t>BMG Transfer</t>
  </si>
  <si>
    <t>2018.005368</t>
  </si>
  <si>
    <t>2018.005361</t>
  </si>
  <si>
    <t>2018.005354</t>
  </si>
  <si>
    <t>2018.005353</t>
  </si>
  <si>
    <t>2018.005351</t>
  </si>
  <si>
    <t>2018.005350</t>
  </si>
  <si>
    <t>2018.005349</t>
  </si>
  <si>
    <t>2018.005348</t>
  </si>
  <si>
    <t>2018.005347</t>
  </si>
  <si>
    <t>2018.005346</t>
  </si>
  <si>
    <t>2018.005345</t>
  </si>
  <si>
    <t>2018.005344</t>
  </si>
  <si>
    <t>2018.005343</t>
  </si>
  <si>
    <t>2018.005342</t>
  </si>
  <si>
    <t>2018.005341</t>
  </si>
  <si>
    <t>2018.005340</t>
  </si>
  <si>
    <t>2018.005339</t>
  </si>
  <si>
    <t>2018.005338</t>
  </si>
  <si>
    <t>Verringerung des steuerlichen Einlagekontos im Falle von Leistungen, die nicht bis zum steuerlichen Übertragungsstichtag erfolgt sind bzw. als erfolgt gelten: _ Betrag lt. Zeile 23, höchstens Summe der Beträge lt. Zeile 99 Vorspalte und Zeile 108 Spalte 3, wenn Summe positiv oder _ insoweit nach § 27 Abs. 5 KStG zu berücksichtigender Betrag</t>
  </si>
  <si>
    <t>2018.005327</t>
  </si>
  <si>
    <t>2018.005336</t>
  </si>
  <si>
    <t>2018.005335</t>
  </si>
  <si>
    <t>2018.005334</t>
  </si>
  <si>
    <t>2018.005333</t>
  </si>
  <si>
    <t>2018.005332</t>
  </si>
  <si>
    <t>2018.005331</t>
  </si>
  <si>
    <t>2018.005330</t>
  </si>
  <si>
    <t>2018.005329</t>
  </si>
  <si>
    <t>Anpassung des Nennkapitals des übertragenden Rechtsträgers nach § 29 Abs. 4 KStG Höhe des Nennkapitals nach der Übertragung</t>
  </si>
  <si>
    <t>2018.005328</t>
  </si>
  <si>
    <t>2018.005326</t>
  </si>
  <si>
    <t>2018.005325</t>
  </si>
  <si>
    <t>2018.005324</t>
  </si>
  <si>
    <t>2018.005323</t>
  </si>
  <si>
    <t>Korrektur um in den Zeilen 25 bis 85 enthaltene Zu- und Abgänge aufgrund von Sachverhalten, die nach dem steuerlichen Übertragungsstichtag verwirklicht wurden (lt. gesonderter Ermittlung)</t>
  </si>
  <si>
    <t>2018.005322</t>
  </si>
  <si>
    <t>Verringerung des steuerlichen Einlagekontos im Verhältnis des übergehenden Vermögens nach § 29 Abs. 3 KStG  Betrag lt. Zeile 97 Spalte 3</t>
  </si>
  <si>
    <t>2018.005321</t>
  </si>
  <si>
    <t>2018.005320</t>
  </si>
  <si>
    <t>2018.005319</t>
  </si>
  <si>
    <t>2018.005318</t>
  </si>
  <si>
    <t>2018.005317</t>
  </si>
  <si>
    <t>2018.005316</t>
  </si>
  <si>
    <t>2018.005315</t>
  </si>
  <si>
    <t>2018.005314</t>
  </si>
  <si>
    <t>Fiktive Herabsetzung des Nennkapitals nach § 29 Abs. 1 KStG Betrag des Nennkapitals am steuerlichen Übertragungsstichtag</t>
  </si>
  <si>
    <t>2018.005313</t>
  </si>
  <si>
    <t>2018.005312</t>
  </si>
  <si>
    <t>2018.005311</t>
  </si>
  <si>
    <t>2018.005310</t>
  </si>
  <si>
    <t>2018.005309</t>
  </si>
  <si>
    <t>2018.005308</t>
  </si>
  <si>
    <t>2018.005307</t>
  </si>
  <si>
    <t>Weiterveräußerung zu einem Veräußerungspreis unter dem Nennbetrag oder Einziehung eigener Anteile ohne Kapitalherabsetzung:  Bei Weiterveräußerung: Differenzbetrag zwischen Nennbetrag und Veräußerungspreis   Bei Einziehung ohne Kapitalherabsetzung: Nennbetrag der eingezogenen eigenen Anteile</t>
  </si>
  <si>
    <t>2018.005306</t>
  </si>
  <si>
    <t>2018.005305</t>
  </si>
  <si>
    <t>2018.005304</t>
  </si>
  <si>
    <t>Weiterveräußerung zu einem Veräußerungspreis über dem Nennbetrag: Differenzbetrag zwischen Nennbetrag und Veräußerungspreis</t>
  </si>
  <si>
    <t>2018.005303</t>
  </si>
  <si>
    <t>2018.005302</t>
  </si>
  <si>
    <t>2018.005301</t>
  </si>
  <si>
    <t>2018.005300</t>
  </si>
  <si>
    <t>2018.005299</t>
  </si>
  <si>
    <t>2018.005298</t>
  </si>
  <si>
    <t>2018.005297</t>
  </si>
  <si>
    <t>2018.005296</t>
  </si>
  <si>
    <t>2018.005295</t>
  </si>
  <si>
    <t>2018.005294</t>
  </si>
  <si>
    <t>2018.005293</t>
  </si>
  <si>
    <t>2018.005292</t>
  </si>
  <si>
    <t>2018.005291</t>
  </si>
  <si>
    <t>2018.005290</t>
  </si>
  <si>
    <t>2018.005289</t>
  </si>
  <si>
    <t>2018.005288</t>
  </si>
  <si>
    <t>Anpassung des Nennkapitals des übernehmenden Rechtsträgers (§ 29 Abs. 4 KStG) Bei Beteiligung des übertragenden Rechtsträgers am übernehmenden Rechtsträger: Betrag des Nennkapitals In allen anderen Fällen: Betrag der Erhöhung des Nennkapitals (nicht enthalten sein dürfen Beträge, die auf baren Zuzahlungen bzw. Sacheinlagen beruhen)</t>
  </si>
  <si>
    <t>2018.005287</t>
  </si>
  <si>
    <t>2018.005286</t>
  </si>
  <si>
    <t>2018.005285</t>
  </si>
  <si>
    <t>2018.005284</t>
  </si>
  <si>
    <t>2018.005283</t>
  </si>
  <si>
    <t>2018.005282</t>
  </si>
  <si>
    <t>2018.005281</t>
  </si>
  <si>
    <t>2018.005280</t>
  </si>
  <si>
    <t>2018.005279</t>
  </si>
  <si>
    <t>2018.005278</t>
  </si>
  <si>
    <t>2018.005277</t>
  </si>
  <si>
    <t>2018.005276</t>
  </si>
  <si>
    <t>Bei Beteiligung des übertragenden Rechtsträgers am übernehmenden Rechtsträger Fiktive Herabsetzung des Nennkapitals (§ 29 Abs. 1 KStG): Betrag des Nennkapitals des übernehmenden Rechtsträgers am steuerlichen Übertagungsstichtag</t>
  </si>
  <si>
    <t>2018.005275</t>
  </si>
  <si>
    <t>Zeilen 67 bis 80 nicht bei mehreren Übernahmen ausfüllen - siehe dazu Zeile 81 Bei Beteiligung des übernehmenden Rechtsträgers am übertragenden Rechtsträger oder bei nicht bestehendem Beteiligungsverhältnis der an der Umwandlung beteiligten Rechtsträger  Steuerliches Einlagekonto des übertragenden Rechtsträgers, ggf. gekürzt im Verhältnis der unmittelbaren oder mittelbaren Beteiligung des übernehmenden Rechtsträgers an dem übertragenden Rechtsträger (vgl. § 29 Abs. 2 Satz 2. § 29 Abs. 6 KStG)</t>
  </si>
  <si>
    <t>2018.005274</t>
  </si>
  <si>
    <t>Es haben mehrere Übernahmen stattgefunden</t>
  </si>
  <si>
    <t>2018.005273</t>
  </si>
  <si>
    <t>2018.005260</t>
  </si>
  <si>
    <t>Sonstige im Wirtschaftsjahr geleistete Einlagen (z. B. Zugänge bei Einbringung nach §§ 20 oder 21 UmwStG in eine bestehende Körperschaft, Agio, Einlagen, die in einem früheren Wirtschaftsjahr einkommensmindernd berücksichtigt worden sind, Erhöhungsbeträge im Sinne des § 23 Abs. 2 und 3 UmwStG); ohne Beträge im Sinne der Zeilen 49 bis 51</t>
  </si>
  <si>
    <t>2018.005259</t>
  </si>
  <si>
    <t>Minderabführungen, die ihre Ursache in vororganschaftlicher Zeit haben (§ 14 Abs. 3 Satz 2 KStG; lt. Zeile 21 der Anlage OG)</t>
  </si>
  <si>
    <t>2018.005256</t>
  </si>
  <si>
    <t>2018.005255</t>
  </si>
  <si>
    <t>2018.005254</t>
  </si>
  <si>
    <t>2018.005253</t>
  </si>
  <si>
    <t>2018.005252</t>
  </si>
  <si>
    <t>2018.005251</t>
  </si>
  <si>
    <t>2018.005250</t>
  </si>
  <si>
    <t>2018.005249</t>
  </si>
  <si>
    <t>Erwerb zu einem unter dem Nennbetrag liegenden Kaufpreis Differenzbetrag zwischen Nennbetrag und Kaufpreis</t>
  </si>
  <si>
    <t>2018.005248</t>
  </si>
  <si>
    <t>2018.005247</t>
  </si>
  <si>
    <t>Im Wirtschaftsjahr geleisteter Kaufpreis der erworbenen eigenen Anteile (nur soweit auf die Rückzahlung des Nennkapitals entfallend; Betrag i. S. der Zeile 40)</t>
  </si>
  <si>
    <t>2018.005246</t>
  </si>
  <si>
    <t>2018.005245</t>
  </si>
  <si>
    <t>2018.005244</t>
  </si>
  <si>
    <t>2018.005243</t>
  </si>
  <si>
    <t>2018.005242</t>
  </si>
  <si>
    <t>Erwerb zu einem über dem Nennbetrag liegenden Kaufpreis Nennbetrag der erworbenen eigenen Anteile</t>
  </si>
  <si>
    <t>2018.005241</t>
  </si>
  <si>
    <t>2018.005239</t>
  </si>
  <si>
    <t>Übersteigender Betrag  = Bezüge des Anteilseigners i. S. des § 20 Abs. 1 Nr. 2 EStG</t>
  </si>
  <si>
    <t>2018.005238</t>
  </si>
  <si>
    <t>2018.005237</t>
  </si>
  <si>
    <t>2018.005236</t>
  </si>
  <si>
    <t>2018.005235</t>
  </si>
  <si>
    <t>Betrag lt. Zeile 31, soweit der Sonderausweis im Jahr der Kapitalherabsetzung oder der Auflösung der Körperschaft gemindert wurde = Bezüge des Anteilseigners i. S. des § 20 Abs. 1 Nr. 2 EStG</t>
  </si>
  <si>
    <t>2018.005234</t>
  </si>
  <si>
    <t>Betrag der Rückzahlung des Nennkapitals, soweit hierauf § 28 Abs. 2 Satz 2 ff. KStG anzuwenden ist; bei Liquidation: ohne Beträge der Schlussauskehrung</t>
  </si>
  <si>
    <t>2018.005233</t>
  </si>
  <si>
    <t>2018.005376</t>
  </si>
  <si>
    <t>2018.005231</t>
  </si>
  <si>
    <t>2018.005230</t>
  </si>
  <si>
    <t>2018.005228</t>
  </si>
  <si>
    <t>2018.005375</t>
  </si>
  <si>
    <t>26a</t>
  </si>
  <si>
    <t>2018.005226</t>
  </si>
  <si>
    <t>Herabsetzung des Nennkapitals (außerhalb einer Umwandlung) oder Auflösung der Körperschaft; Rückzahlung des Nennkapitals (§ 28 Abs. 2 KStG)</t>
  </si>
  <si>
    <t>2018.005225</t>
  </si>
  <si>
    <t>In Fällen einer unterjährigen Abspaltung, soweit Leistungen vorliegen, die nach dem steuerlichen Übertragungsstichtag erfolgt sind bzw. als erfolgt gelten: Anteiliger Betrag aus Zeile 22, der auf diese Leistungen entfällt und/oder (außer in den Fällen der Zeile 19) ein insoweit nach § 27 Abs. 5 KStG zu berücksichtigender Betrag, höchstens positiver Betrag lt. Zeile 15 oder 16</t>
  </si>
  <si>
    <t>2018.005224</t>
  </si>
  <si>
    <t>Abzug vom steuerlichen Einlagekonto: Positiver Betrag lt. Zeile 21 und/oder (außer in den Fällen der Zeile 19) ein nach § 27 Abs. 5 KStG zu berücksichtigender Betrag, höchstens positiver Betrag lt. Zeile 15 oder 16</t>
  </si>
  <si>
    <t>2018.005223</t>
  </si>
  <si>
    <t>2018.005222</t>
  </si>
  <si>
    <t>2018.005221</t>
  </si>
  <si>
    <t>2018.005220</t>
  </si>
  <si>
    <t>2018.005219</t>
  </si>
  <si>
    <t>2018.005217</t>
  </si>
  <si>
    <t>2018.005216</t>
  </si>
  <si>
    <t>Bei Eintritt in die unbeschränkte Steuerpflicht: Zum Zeitpunkt des Eintritts in die unbeschränkte Steuerpflicht vorhandener Bestand, der nicht in das Nennkapital geleisteten Einlagen, vgl. § 27 Abs. 2 Satz 3 KStG</t>
  </si>
  <si>
    <t>Ausschüttbarer Gewinn (§ 27 Abs. 1 Satz 5 KStG; wenn negativ, dann "0")</t>
  </si>
  <si>
    <t>Stets ausfüllen, wenn im Wirtschaftsjahr Leistungen im Sinne des § 27 KStG erbracht wurden und zum Schluss des vorangegangenen Wirtschaftsjahres bzw. zum Zeitpunkt des Eintritts in die unbeschränkte Steuerpflicht bzw. ein steuerliches Einlagekonto und / oder - in den Fällen, in denen ein Antrag nach § 34 Abs. 14 KStG gestellt wurde - ein fortgeschriebener Endbetrag i. S. des § 38 Abs. 1 KStG bestand   Zeilen 11 bis 13: Beträge zum Schluss des vorangegangenen Wirtschaftsjahres bzw. zum Zeitpunkt des Eintritts in die unbeschränkte Steuerpflicht</t>
  </si>
  <si>
    <t>2018.005378</t>
  </si>
  <si>
    <t>2018.005211</t>
  </si>
  <si>
    <t>Kapitalertragsteuer wurde durch die Körperschaft nicht angemeldet, weil die Voraussetzungen des § 43 Abs. 1 Satz 1 Nr. 1a EStG (Sammelverwahrung oder Sonderverwahrung) vorliegen und damit die auszahlende Stelle die Kapitalertragsteuer anzumelden hat.</t>
  </si>
  <si>
    <t>2018.005210</t>
  </si>
  <si>
    <t>Im Falle einer Liquidation; Bescheinigte Minderung(en) des steuerlichen Einlagekontos für die Schlussauskehrung, soweit nicht Nennkapital ausgekehrt wird</t>
  </si>
  <si>
    <t>2018.005209</t>
  </si>
  <si>
    <t>2018.005208</t>
  </si>
  <si>
    <t>2018.005207</t>
  </si>
  <si>
    <t>2018.005206</t>
  </si>
  <si>
    <t>2018.005205</t>
  </si>
  <si>
    <t>2018.005204</t>
  </si>
  <si>
    <t>Leistungen Summe der im Wirtschaftsjahr erbrachten Gewinnausschüttungen und sonstigen Leistungen (z. B. Gewinnausschüttungen, die auf einem den gesellschaftsrechtlichen Vorschriften entsprechenden Gewinnverteilungsbeschluss beruhen; verdeckte Gewinnausschüttungen; Abschlagszahlungen auf das Liquidationsergebnis, soweit diese nicht als Nennkapitalrückzahlung i. S. des § 28 Abs. 2 KStG zu beurteilen sind; Leistungen i. S. des § 20 Abs. 1 Nr. 9 und 10 Buchst. a EStG; bei Organgesellschaften: einschließlich geleisteter Ausgleichszahlungen und verdeckter Gewinnausschüttungen an außenstehende Anteilseigner; ohne den in Zeile 3 enthaltenen Betrag); lt. gesonderter Einzelaufstellung (Art der Leistung, ggf. Datum des Gewinnverteilungsbeschlusses, Tag des Abflusses, Bruttobetrag der Leistung, Betrag der bescheinigten Verwendung des steuerlichen Einlagekontos)</t>
  </si>
  <si>
    <t>2018.005203</t>
  </si>
  <si>
    <t>2018.005202</t>
  </si>
  <si>
    <t>Sonderausweis&lt;br&gt;(Spalte 4)</t>
  </si>
  <si>
    <t>Steuerliches Einlagenkonto&lt;br&gt;(Spalte 3)</t>
  </si>
  <si>
    <t>Vorspalte&lt;br&gt;(Spalte 2)</t>
  </si>
  <si>
    <t>Kst1F</t>
  </si>
  <si>
    <t>2018.000825</t>
  </si>
  <si>
    <t>2018.000823</t>
  </si>
  <si>
    <t>2018.000821</t>
  </si>
  <si>
    <t>2018.000820</t>
  </si>
  <si>
    <t>17.2</t>
  </si>
  <si>
    <t>2018.000819</t>
  </si>
  <si>
    <t>17.1</t>
  </si>
  <si>
    <t>2018.000818</t>
  </si>
  <si>
    <t>2018.000816</t>
  </si>
  <si>
    <t>2018.000811</t>
  </si>
  <si>
    <t>2018.000810</t>
  </si>
  <si>
    <t>2018.000808</t>
  </si>
  <si>
    <t>2018.000807</t>
  </si>
  <si>
    <t>2018.000806</t>
  </si>
  <si>
    <t>2018.000805</t>
  </si>
  <si>
    <t>2018.000804</t>
  </si>
  <si>
    <t>2018.000802</t>
  </si>
  <si>
    <t>2018.003022</t>
  </si>
  <si>
    <t>2018.003020</t>
  </si>
  <si>
    <t>2018.003019</t>
  </si>
  <si>
    <t>2018.003018</t>
  </si>
  <si>
    <t>2018.003017</t>
  </si>
  <si>
    <t>2018.003016</t>
  </si>
  <si>
    <t>2018.003015</t>
  </si>
  <si>
    <t>144</t>
  </si>
  <si>
    <t>2018.003014</t>
  </si>
  <si>
    <t>2018.003013</t>
  </si>
  <si>
    <t>2018.003197</t>
  </si>
  <si>
    <t>2018.003012</t>
  </si>
  <si>
    <t>2018.003011</t>
  </si>
  <si>
    <t>2018.003010</t>
  </si>
  <si>
    <t>2018.003009</t>
  </si>
  <si>
    <t>2018.003008</t>
  </si>
  <si>
    <t>2018.003007</t>
  </si>
  <si>
    <t>124</t>
  </si>
  <si>
    <t>2018.003006</t>
  </si>
  <si>
    <t>Davon ab: Verlustabzug gemäß § 10a Satz 1 GewStG (höchstens 1 Mio. €; max. Zeile 105)</t>
  </si>
  <si>
    <t>2018.003005</t>
  </si>
  <si>
    <t>2018.003004</t>
  </si>
  <si>
    <t>2018.003003</t>
  </si>
  <si>
    <t>2018.003002</t>
  </si>
  <si>
    <t>120.1</t>
  </si>
  <si>
    <t>2018.003001</t>
  </si>
  <si>
    <t>2018.003000</t>
  </si>
  <si>
    <t>2018.002999</t>
  </si>
  <si>
    <t>2018.003195</t>
  </si>
  <si>
    <t>Nur bei Körperschaften:Aufgrund der Veräußerung oder Aufgabe eines angewachsenen Teilbetriebes wegfallender vortragsfähiger Gewerbeverlust</t>
  </si>
  <si>
    <t>107a</t>
  </si>
  <si>
    <t>2018.002992</t>
  </si>
  <si>
    <t>Erhalt des vortragsfähigen fortführungsgebundenen Gewerbeverlustes nach § 10a Satz 10 GewStG i.V. mit § 8d Abs. 2 Satz 1 zweiter Halbsatz KStG durch entsprechende Anwendung des § 8c Abs. 1 Satz 6 bis 9 KStG bezogen auf die zum Schluss des vorangegangenen Erhebungszeitraums vorhandenen stillen Reserven</t>
  </si>
  <si>
    <t>2018.002991</t>
  </si>
  <si>
    <t>2018.002990</t>
  </si>
  <si>
    <t>Zeilen 100 bis 102: Nur bei einer Körperschaft:Bei der übertragenden Körperschaft im Falle der Abspaltung wegfallender Gewerbeverlust aus vorangegangenen Erhebungszeiträumen (§ 18 Abs. 1 i. V. mit § 16 und § 15 Abs. 3 bzw. § 19 Abs. 2 i. V. mit § 15 Abs. 3 UmwStG)</t>
  </si>
  <si>
    <t>2018.002989</t>
  </si>
  <si>
    <t>Nur bei Betrieben gewerblicher Art:  Übernommener vortragsfähiger Gewerbeverlust (§ 10a Satz 9 GewStG i. V. mit § 8 Abs. 8 KStG)</t>
  </si>
  <si>
    <t>2018.002987</t>
  </si>
  <si>
    <t>2018.002986</t>
  </si>
  <si>
    <t>Zeilen 96 bis 107b nicht ausfüllen, wenn Anlage(n) ÖHG beigefügt sind.</t>
  </si>
  <si>
    <t>Wenn zum Schluss des vorangegangenen Erhebungszeitraums ein fortführungsgebundener Gewerbeverlust festgestellt wurde: Im Erhebungszeitraum sind Ereignisse i. S. des § 8d Abs. 2 KStG eingetreten.</t>
  </si>
  <si>
    <t>2018.002984</t>
  </si>
  <si>
    <t>2018.002982</t>
  </si>
  <si>
    <t>2018.002981</t>
  </si>
  <si>
    <t>2018.002980</t>
  </si>
  <si>
    <t>2018.002977</t>
  </si>
  <si>
    <t>2018.002968</t>
  </si>
  <si>
    <t>2018.002967</t>
  </si>
  <si>
    <t>2018.002966</t>
  </si>
  <si>
    <t>_Davon: Im Falle einer Abspaltung bei der übertragenden Körperschaft: wegfallender Verlust aus dem laufenden Veranlagungszeitraum nach § 15 Abs. 3, § 16 UmwStG (ohne Vorzeichen eintragen)</t>
  </si>
  <si>
    <t>2018.002965</t>
  </si>
  <si>
    <t>2018.002964</t>
  </si>
  <si>
    <t>2018.002963</t>
  </si>
  <si>
    <t>2018.002962</t>
  </si>
  <si>
    <t>91.2</t>
  </si>
  <si>
    <t>2018.002961</t>
  </si>
  <si>
    <t>91.1</t>
  </si>
  <si>
    <t>2018.002960</t>
  </si>
  <si>
    <t>2018.002959</t>
  </si>
  <si>
    <t>Nur bei Organträgern: In den Fällen des § 2 Abs. 4 Satz 3 und 4 UmwStG beim Organträger des übernehmenden Rechtsträgers: Positiver Gewerbeertrag des auf die Organgesellschaft(en) übertragenden oder einbringenden Rechtsträgers im Rückwirkungszeitraum</t>
  </si>
  <si>
    <t>2018.002945</t>
  </si>
  <si>
    <t>2018.002944</t>
  </si>
  <si>
    <t xml:space="preserve">Bei Organträgern, soweit nicht selbst Organgesellschaft: – soweit selbst Organgesellschaft, sind die Zeilen 85 bis 87 auszufüllen –Summe der Korrekturbeträge zum Betrag lt. Zeile 83 aufgrund der Anwendung des § 3 Nr. 40 Buchst. a, § 3 Nr. 41 Buchst. b, § 3c EStG, § 8b Abs. 2 und 3 KStG i.V. mit § 15 Satz 1 Nr. 2 und Satz 2 KStG (lt. gesonderter Einzelaufstellung) – Negative Beträge mit Minuszeichen – </t>
  </si>
  <si>
    <t>2018.002941</t>
  </si>
  <si>
    <t>2018.002940</t>
  </si>
  <si>
    <t>2018.002939</t>
  </si>
  <si>
    <t>2018.002938</t>
  </si>
  <si>
    <t>2018.002937</t>
  </si>
  <si>
    <t>2018.002936</t>
  </si>
  <si>
    <t>Bei öffentlich-rechtlichen Rundfunkanstalten:Nach § 8 Abs. 1 Satz 3 KStG ermitteltes Einkommen aus dem Geschäft der Veranstaltung von Werbesendungen (§ 7 Satz 3 GewStG) – Hinzurechnungen und Kürzungen entfallen –</t>
  </si>
  <si>
    <t>Bei Handelsschiffen im internationalen Verkehr (§ 5a EStG i. V. mit § 7 Satz 3 GewStG):Nach § 5a Abs. 1 EStG ermittelter Gewinn – Hinzurechnungen und Kürzungen entfallen –</t>
  </si>
  <si>
    <t>2018.002928</t>
  </si>
  <si>
    <t>2018.002927</t>
  </si>
  <si>
    <t>Nur ausfüllen, wenn für Höchstbetragsberechnung erforderlich:  Summe der gesamten Umsätze und der im Wirtschaftsjahr aufgewendeten Löhne und Gehälter</t>
  </si>
  <si>
    <t>2018.002926</t>
  </si>
  <si>
    <t>2018.002925</t>
  </si>
  <si>
    <t>2018.002924</t>
  </si>
  <si>
    <t>2018.002923</t>
  </si>
  <si>
    <t>2018.002922</t>
  </si>
  <si>
    <t>2018.002921</t>
  </si>
  <si>
    <t>74.1</t>
  </si>
  <si>
    <t>2018.002920</t>
  </si>
  <si>
    <t>2018.002919</t>
  </si>
  <si>
    <t>74b</t>
  </si>
  <si>
    <t>74a</t>
  </si>
  <si>
    <t>Zuwendungen im Kalenderjahr 2018 bzw. im abweichenden Wirtschaftsjahr 2017/2018 zur Förderung steuerbegünstigter Zwecke i. S. der §§ 52 bis 54 AO (§ 9 Nr. 5 Satz 1 GewStG); ohne Betrag, der in Zeile 78 einzutragen ist</t>
  </si>
  <si>
    <t>2018.002911</t>
  </si>
  <si>
    <t>2018.002910</t>
  </si>
  <si>
    <t>Positiver Teil des Gewerbeertrages, der auf Betriebsstätten im Ausland entfällt, ohne Einkünfte i. S. des § 7 Satz 8 GewStG (§ 9 Nr. 3 GewStG)</t>
  </si>
  <si>
    <t>2018.002909</t>
  </si>
  <si>
    <t>2018.002908</t>
  </si>
  <si>
    <t>2018.002907</t>
  </si>
  <si>
    <t>2018.002906</t>
  </si>
  <si>
    <t>Anteile am Gewinn von in- und / oder ausländischen Personengesellschaften (lt. gesonderter Einzelaufstellung) (§ 9 Nr. 2 GewStG)</t>
  </si>
  <si>
    <t>2018.002905</t>
  </si>
  <si>
    <t>71.3</t>
  </si>
  <si>
    <t>2018.002904</t>
  </si>
  <si>
    <t>71.2</t>
  </si>
  <si>
    <t>2018.002903</t>
  </si>
  <si>
    <t>71.1</t>
  </si>
  <si>
    <t>2018.002902</t>
  </si>
  <si>
    <t>2018.002901</t>
  </si>
  <si>
    <t>Erweiterte Kürzung bei einem Grundstücksunternehmen i. S. des § 9 Nr. 1 Satz 2 ff. GewStG</t>
  </si>
  <si>
    <t>2018.003177</t>
  </si>
  <si>
    <t>2018.003176</t>
  </si>
  <si>
    <t>2018.003174</t>
  </si>
  <si>
    <t>2018.003173</t>
  </si>
  <si>
    <t>69.5</t>
  </si>
  <si>
    <t>2018.003172</t>
  </si>
  <si>
    <t>69.4</t>
  </si>
  <si>
    <t>2018.003171</t>
  </si>
  <si>
    <t>69.3</t>
  </si>
  <si>
    <t>2018.003170</t>
  </si>
  <si>
    <t>69.2</t>
  </si>
  <si>
    <t>2018.003169</t>
  </si>
  <si>
    <t>69.1</t>
  </si>
  <si>
    <t>2018.003199</t>
  </si>
  <si>
    <t>2018.003193</t>
  </si>
  <si>
    <t>2018.002900</t>
  </si>
  <si>
    <t>2018.002899</t>
  </si>
  <si>
    <t>2018.003198</t>
  </si>
  <si>
    <t>2018.003191</t>
  </si>
  <si>
    <t>67a</t>
  </si>
  <si>
    <t>2018.002898</t>
  </si>
  <si>
    <t>2018.002897</t>
  </si>
  <si>
    <t>2018.017414</t>
  </si>
  <si>
    <t>2018.003189</t>
  </si>
  <si>
    <t>66a</t>
  </si>
  <si>
    <t>2018.002896</t>
  </si>
  <si>
    <t>2018.002895</t>
  </si>
  <si>
    <t>2018.017413</t>
  </si>
  <si>
    <t>2018.003187</t>
  </si>
  <si>
    <t>65a</t>
  </si>
  <si>
    <t>2018.003200</t>
  </si>
  <si>
    <t>2018.003185</t>
  </si>
  <si>
    <t>64a</t>
  </si>
  <si>
    <t>2018.002892</t>
  </si>
  <si>
    <t>2018.002891</t>
  </si>
  <si>
    <t>Zeilen 64 und 64a: Nur bei Organgesellschaften:Steuerfreie Beträge nach § 8b Abs. 1 und 4 KStG bzw. nach § 3 Nr. 41 Buchst. a EStG oder nach DBA (Summe der Beträge lt. Zeile 13 aller Anlagen BEG)</t>
  </si>
  <si>
    <t>Bei Mitunternehmerschaften und Organgesellschaften:Anteil der an der Mitunternehmerschaft oder der Organgesellschaft unmittelbar oder mittelbar über andere Mitunternehmerschaften beteiligten natürlichen Personen (100 % abzüglich Prozentsatz lt. Zeile 61 oder 62)</t>
  </si>
  <si>
    <t>2018.017407</t>
  </si>
  <si>
    <t>Beteiligte Körperschaften erfüllen die Voraussetzungen der Steuerbefreiung nach § 8b Abs. 1 i. V. mit § 8b Abs. 4 KStG bzw. nach § 3 Nr. 41 Buchst. a EStG oder nach DBA nicht</t>
  </si>
  <si>
    <t>62.2</t>
  </si>
  <si>
    <t>2018.017405</t>
  </si>
  <si>
    <t>Beteiligte Körperschaften erfüllen die Voraussetzungen der Steuerbefreiung nach § 8b Abs. 1 i. V. mit § 8b Abs. 4 KStG bzw. nach § 3 Nr. 41 Buchst. a EStG oder nach DBA</t>
  </si>
  <si>
    <t>62.1</t>
  </si>
  <si>
    <t>2018.002889</t>
  </si>
  <si>
    <t>Nur bei Organgesellschaften: Anteil der an der Organgesellschaft unmittelbar oder mittelbar über Mitunternehmerschaften beteiligten Körperschaften in Höhe von</t>
  </si>
  <si>
    <t>2018.017411</t>
  </si>
  <si>
    <t>2018.017409</t>
  </si>
  <si>
    <t>2018.002888</t>
  </si>
  <si>
    <t>Nur bei Mitunternehmerschaften: Anteil der an der Mitunternehmerschaft unmittelbar oder mittelbar über andere Mitunternehmerschaften beteiligten Körperschaften in Höhe von</t>
  </si>
  <si>
    <t>2018.002886</t>
  </si>
  <si>
    <t>2018.002885</t>
  </si>
  <si>
    <t>2018.002884</t>
  </si>
  <si>
    <t>Negativer Teil des Gewerbeertrages, der auf Betriebsstätten im Ausland entfällt, ohne Einkünfte i. S. des § 7 Satz 8 GewStG (§ 9 Nr. 3 GewStG) – Betrag ohne Minuszeichen –</t>
  </si>
  <si>
    <t>2018.002883</t>
  </si>
  <si>
    <t>2018.002882</t>
  </si>
  <si>
    <t>Ausländische Steuern, soweit sie auf Gewinne oder Gewinnanteile entfallen, die nach § 9 GewStG gekürzt werden oder sonst nicht im Gewerbeertrag enthalten sind (§ 8 Nr. 12 GewStG)</t>
  </si>
  <si>
    <t>2018.002881</t>
  </si>
  <si>
    <t>2018.002880</t>
  </si>
  <si>
    <t>Ausschüttungs- und abführungsbedingte Gewinnminderungen bei Beteiligungsbesitz (§ 8 Nr. 10 GewStG); auch soweit die Gewinnminderung Folge einer Auskehrung von Liquidationsraten ist</t>
  </si>
  <si>
    <t>Ausgaben i. S. des § 9 Abs. 1 Nr. 2 KStG, soweit sie bei der Ermittlung des Gewinns lt. Zeile 33 abgezogen worden sind (§ 8 Nr. 9 GewStG)</t>
  </si>
  <si>
    <t>2018.002877</t>
  </si>
  <si>
    <t>2018.002876</t>
  </si>
  <si>
    <t>Anteile am Verlust von in- und / oder ausländischen Personengesellschaften (lt. gesonderter Einzelaufstellung) (§ 8 Nr. 8 GewStG) – Betrag ohne Minuszeichen –</t>
  </si>
  <si>
    <t>2018.002875</t>
  </si>
  <si>
    <t>2018.002874</t>
  </si>
  <si>
    <t>56.3</t>
  </si>
  <si>
    <t>2018.002873</t>
  </si>
  <si>
    <t>2018.002872</t>
  </si>
  <si>
    <t>56.2</t>
  </si>
  <si>
    <t>2018.002871</t>
  </si>
  <si>
    <t>2018.002870</t>
  </si>
  <si>
    <t>56.1</t>
  </si>
  <si>
    <t>2018.002869</t>
  </si>
  <si>
    <t>2018.002868</t>
  </si>
  <si>
    <t>Nur bei einer Kommanditgesellschaft auf Aktien: Gewinnanteile der in § 8 Nr. 4 GewStG bezeichneten Art an persönlich haftende Gesellschafter</t>
  </si>
  <si>
    <t>2018.002850</t>
  </si>
  <si>
    <t>2018.002849</t>
  </si>
  <si>
    <t>2018.002848</t>
  </si>
  <si>
    <t>Aufwendungen für die zeitlich befristete Überlassung von Rechten – insbesondere Konzessionen und Lizenzen – (§ 8 Nr. 1 Buchst. f GewStG; Eingabe mit 100%; 25% Hinzurechnung)</t>
  </si>
  <si>
    <t>2018.002847</t>
  </si>
  <si>
    <t>2018.002846</t>
  </si>
  <si>
    <t>Miet- und Pachtzinsen (einschl. Leasingraten) für die Benutzung fremder unbeweglicher Betriebsanlagegüter (§ 8 Nr. 1 Buchst. e GewStG; Eingabe mit 100%; 50% Hinzurechnung)</t>
  </si>
  <si>
    <t>2018.002845</t>
  </si>
  <si>
    <t>2018.002844</t>
  </si>
  <si>
    <t>Miet- und Pachtzinsen (einschl. Leasingraten) für die Benutzung fremder beweglicher Betriebsanlagegüter (§ 8 Nr. 1 Buchst. d GewStG; Eingabe mit 100%; 20% Hinzurechnung)</t>
  </si>
  <si>
    <t>2018.002843</t>
  </si>
  <si>
    <t>2018.002842</t>
  </si>
  <si>
    <t>2018.002839</t>
  </si>
  <si>
    <t>2018.002838</t>
  </si>
  <si>
    <t>41.5</t>
  </si>
  <si>
    <t>2018.002837</t>
  </si>
  <si>
    <t>41.4</t>
  </si>
  <si>
    <t>2018.002836</t>
  </si>
  <si>
    <t>2018.002835</t>
  </si>
  <si>
    <t>Entgelte für Schulden (§ 8 Nr. 1 Buchst. a GewStG; ohne Kürzung um die Beträge lt. Zeilen 67 und 67a)</t>
  </si>
  <si>
    <t>2018.002834</t>
  </si>
  <si>
    <t>41.3</t>
  </si>
  <si>
    <t>2018.002833</t>
  </si>
  <si>
    <t>41.2</t>
  </si>
  <si>
    <t>2018.002832</t>
  </si>
  <si>
    <t>41.1</t>
  </si>
  <si>
    <t>2018.002831</t>
  </si>
  <si>
    <t>2018.002828</t>
  </si>
  <si>
    <t>2018.002827</t>
  </si>
  <si>
    <t>Anwendung des § 45 Abs. 1 InvStG:Korrekturbetrag nach § 45 Abs. 1 InvStG für die Ermittlung des Gewerbeertrags beim Anleger (Summe der Beträge lt. Zeile 23 aller Anlagen SIG)</t>
  </si>
  <si>
    <t>40b</t>
  </si>
  <si>
    <t>2018.003168</t>
  </si>
  <si>
    <t>2018.002826</t>
  </si>
  <si>
    <t>Anwendung des § 20 Abs. 5 (ggf. i. V. mit § 45 Abs. 2) InvStG: Gesamtbetrag der bei der Ermittlung des Gewinns aus Gewerbebetrieb vorgenommenen Teilfreistellungen aus unmittelbaren Beteiligungen nach §§ 20, 21 InvStG (ggf. i. V. mit § 43 Abs. 3 und § 44 InvStG)</t>
  </si>
  <si>
    <t>40a</t>
  </si>
  <si>
    <t>2018.017416</t>
  </si>
  <si>
    <t>2018.003183</t>
  </si>
  <si>
    <t>39a</t>
  </si>
  <si>
    <t>2018.002825</t>
  </si>
  <si>
    <t>2018.002824</t>
  </si>
  <si>
    <t>2018.002823</t>
  </si>
  <si>
    <t>2018.002822</t>
  </si>
  <si>
    <t>2018.002821</t>
  </si>
  <si>
    <t>2018.002820</t>
  </si>
  <si>
    <t>2018.002819</t>
  </si>
  <si>
    <t>2018.002818</t>
  </si>
  <si>
    <t>2018.003024</t>
  </si>
  <si>
    <t>Gewinn aus Gewerbebetrieb vor Anwendung des § 7 Satz 4 GewStG (ohne Beträge lt. Zeilen 38, 39, 39a und 80)</t>
  </si>
  <si>
    <t>33.7</t>
  </si>
  <si>
    <t>2018.016253</t>
  </si>
  <si>
    <t>33.5</t>
  </si>
  <si>
    <t>2018.002807</t>
  </si>
  <si>
    <t>33.4</t>
  </si>
  <si>
    <t>33.1</t>
  </si>
  <si>
    <t>Gewinn aus Gewerbebetrieb (Zeilen 33 bis 80: Nicht in den Fällen der Zeilen 81 und 82; Zeilen 33, 34, 36 und 40a: negative Beträge mit Minuszeichen)</t>
  </si>
  <si>
    <t>GewSt 1 A</t>
  </si>
  <si>
    <t>2018.001694#1</t>
  </si>
  <si>
    <t>2018.001693#1</t>
  </si>
  <si>
    <t>2018.001692#1</t>
  </si>
  <si>
    <t>- In den Fällen des § 73f EStDV: Name der Institution, an die der Steuerabzug von der an einen beschränkt Steuerpflichtigen geleisteten Aufsichtsratsvergütung abgeführt wurde</t>
  </si>
  <si>
    <t>2018.001691#1</t>
  </si>
  <si>
    <t>2018.001690#1</t>
  </si>
  <si>
    <t>2018.001689#1</t>
  </si>
  <si>
    <t>2018.001688#1</t>
  </si>
  <si>
    <t>2018.001687#1</t>
  </si>
  <si>
    <t>2018.001686#1</t>
  </si>
  <si>
    <t>2018.001685#1</t>
  </si>
  <si>
    <t>2018.001684#1</t>
  </si>
  <si>
    <t>2018.001683#1</t>
  </si>
  <si>
    <t>2018.001682#1</t>
  </si>
  <si>
    <t>2018.001681#1</t>
  </si>
  <si>
    <t>2018.001680#1</t>
  </si>
  <si>
    <t>Werte</t>
  </si>
  <si>
    <t>Vergütung i. S. des § 50a EStG (Zeile 30)</t>
  </si>
  <si>
    <t>2018.001679#1</t>
  </si>
  <si>
    <t>2018.001678#1</t>
  </si>
  <si>
    <t>2018.001677#1</t>
  </si>
  <si>
    <t>2018.001676#1</t>
  </si>
  <si>
    <t>2018.001675#1</t>
  </si>
  <si>
    <t>2018.001674#1</t>
  </si>
  <si>
    <t>2018.001673#1</t>
  </si>
  <si>
    <t>2018.001672#1</t>
  </si>
  <si>
    <t>2018.001671#1</t>
  </si>
  <si>
    <t>2018.001670#1</t>
  </si>
  <si>
    <t>Aufsichtsratvergütung (Zeile 20)</t>
  </si>
  <si>
    <t>2018.001661</t>
  </si>
  <si>
    <t>... in 2015 abgezogen (Betrag)</t>
  </si>
  <si>
    <t>2018.001658</t>
  </si>
  <si>
    <t>... in 2014 abgezogen (Betrag)</t>
  </si>
  <si>
    <t>Reiter "Vergütungen i. S. des § 50a EStG (Zeile 30)"</t>
  </si>
  <si>
    <t>2018.001654</t>
  </si>
  <si>
    <t>2018.001653</t>
  </si>
  <si>
    <t>Reiter "Aufsichtsratvergütungen (Zeile 20)"</t>
  </si>
  <si>
    <t>2018.001644</t>
  </si>
  <si>
    <t>2018.001643</t>
  </si>
  <si>
    <t>Vertragsart, Datum des Vertragsabschlusses oder der letzten Vertragsänderung, Name des Vertragspartners Weitere Verträge lt. gesonderter Einzelaufstellung.</t>
  </si>
  <si>
    <t>Sind vertragliche Vereinbarungen (Anstellungsverträge, Mietverträge, Darlehensverträge, Pensionszusagen) mit Anteilseignern und/oder diesen nahe stehenden Personen im Veranlagungszeitraum abgeschlossen bzw. geändert worden? Entsprechende Verträge sind dem Finanzamt vorzulegen.</t>
  </si>
  <si>
    <t>2018.001637</t>
  </si>
  <si>
    <t>Im Veranlagungszeitraum liegt ein schädlicher Beteiligungserwerb i. S. des § 8c KStG vor. Der Antrag nach § 8d KStG wird gestellt. Die gesetzlichen Voraussetzungen hierfür liegen vollumfänglich vor; insbesondere wurde der Geschäftsbetrieb der Körperschaft vor dem 01.01.2016 zu keinem Zeitpunkt eingestellt oder ruhend gestellt und es hat seit dem Beginn des dritten Veranlagungszeitraums, der dem schädlichen Beteiligungserwerb vorausgeht, bis zum Schluss des Veranlagungszeitraums 2018 kein Ereignis i. S. des § 8d Abs. 2 KStG stattgefunden.</t>
  </si>
  <si>
    <t>2018.001636</t>
  </si>
  <si>
    <t>Darauf entfallende festgesetzte, gezahlte, um einen entstandenen Ermäßigungsanspruch gekürzte, anteilige ausländische Steuer (lt. Nachweis), die der deutschen Einkommensteuer bzw. Körperschaftsteuer entspricht und auf die die deutsche Steuer nicht angerechnet wurde (§ 50d Abs. 10 Satz 5 EStG)</t>
  </si>
  <si>
    <t>2018.001635</t>
  </si>
  <si>
    <t>Inländische Einkünfte i. S. des § 50d Abs. 10 EStG</t>
  </si>
  <si>
    <t>2018.001634</t>
  </si>
  <si>
    <t>Solidaritätszuschlag zum Abzugsbetrag lt. Zeile 8</t>
  </si>
  <si>
    <t>2018.001633</t>
  </si>
  <si>
    <t>Anrechenbarer Steuerabzugsbetrag nach § 50a Abs. 1 Nr. 1 und 2 EStG sowie nach § 50a Abs. 7 EStG (lt. gesondert übermitteltem Nachweis) (nur bei beschränkt steuerpflichtigen Vergütungsgläubigern ausfüllen; wenn während des Kalenderjahres sowohl unbeschränkte als auch beschränkte Steuerpflicht bestanden hat: für die Zeit der beschränkten Steuerpflicht einbehaltener Steuerabzugsbetrag)</t>
  </si>
  <si>
    <t>_davon zusätzlich erfolgswirksam gebucht laut Steuerbilanz</t>
  </si>
  <si>
    <t>7.2</t>
  </si>
  <si>
    <t>_davon erfolgswirksam gebucht laut Handelsbilanz</t>
  </si>
  <si>
    <t>7.1</t>
  </si>
  <si>
    <t>Solidaritätszuschlag zur Kapitalertragsteuer lt. Zeile 6</t>
  </si>
  <si>
    <t>_davon Kapitalertragsteuer, für die die Voraussetzungen des § 36a Abs. 1 Satz 1 EStG nicht erfüllt sind (zusätzlich erfolgswirksam gebucht laut Steuerbilanz)</t>
  </si>
  <si>
    <t>6.2</t>
  </si>
  <si>
    <t>_davon Kapitalertragsteuer, für die die Voraussetzungen des § 36a Abs. 1 Satz 1 EStG nicht erfüllt sind (erfolgswirksam gebucht laut Handelsbilanz)</t>
  </si>
  <si>
    <t>6.1</t>
  </si>
  <si>
    <t>Kapitalertragsteuer, für die die Voraussetzungen des § 36a Abs. 1 Satz 1 EStG nicht erfüllt sind und die Anrechnung auf zwei Fünftel beschränkt ist (lt. gesondert übermittelten Steuerbescheinigungen und lt. gesonderter und einheitlicher Feststellung aus Beteiligungen an Personengesellschaften; die Kapitalertragsteuer ist in voller Höhe einzutragen; die Beschränkung der Anrechnung erfolgt von Amts wegen)</t>
  </si>
  <si>
    <t>2018.001624</t>
  </si>
  <si>
    <t>2018.001621</t>
  </si>
  <si>
    <t xml:space="preserve">Kapitalertragsteuer lt. gesonderter und einheitlicher Feststellung aus Beteiligungen an Personengesellschaften (ohne Beträge lt. Zeile 6) </t>
  </si>
  <si>
    <t>2018.001619</t>
  </si>
  <si>
    <t>3.3.1</t>
  </si>
  <si>
    <t>3.3</t>
  </si>
  <si>
    <t>3.2.1</t>
  </si>
  <si>
    <t>3.2</t>
  </si>
  <si>
    <t>3.1</t>
  </si>
  <si>
    <t xml:space="preserve">Solidaritätszuschlag zur Kapitalertragsteuer lt. Zeile 2 </t>
  </si>
  <si>
    <t>2018.001609</t>
  </si>
  <si>
    <t>2.3.1</t>
  </si>
  <si>
    <t>2.2.1</t>
  </si>
  <si>
    <t>Kapitalertragsteuer lt. gesondert übermittelten Steuerbescheinigungen (ohne Beträge lt. Zeile 6)</t>
  </si>
  <si>
    <t>Anlage WA</t>
  </si>
  <si>
    <t>Sonstige außerbilanzielle Korrekturen</t>
  </si>
  <si>
    <t>Spenden</t>
  </si>
  <si>
    <t>Beteiligungen an anderen Körperschaften (steuerfreie Erträge)</t>
  </si>
  <si>
    <t>Steuerfreie Bezüge nach § 8b Abs. 1 i. V. mit Abs. 4 KStG</t>
  </si>
  <si>
    <t>Im Falle der Wertpapierleihe (§ 8b Abs. 10 KStG) bei der entleihenden Körperschaft:</t>
  </si>
  <si>
    <t xml:space="preserve">Unterschiedsbeträge nach InvStG 2004 </t>
  </si>
  <si>
    <t>Steuerliche Gewinnkorrekturen bei Organschaft</t>
  </si>
  <si>
    <t>Korrektur zum Gewinn aus Gewerbebetrieb</t>
  </si>
  <si>
    <t>Sonstige Korrekturen zur Gewerbesteuer</t>
  </si>
  <si>
    <t>2018.002806</t>
  </si>
  <si>
    <t>2018.002810</t>
  </si>
  <si>
    <t>2018.003182</t>
  </si>
  <si>
    <t>2018.003166</t>
  </si>
  <si>
    <t>2018.002867</t>
  </si>
  <si>
    <t>2018.002932</t>
  </si>
  <si>
    <t>2018.002971</t>
  </si>
  <si>
    <t>Übrige Einkünfte</t>
  </si>
  <si>
    <t>Übrige Korrekturen</t>
  </si>
  <si>
    <t>erwartete Gewerbesteuer mit Hebesatz der Gesellschaft</t>
  </si>
  <si>
    <t>erwartete Gewerbesteuer mit Hebesatz des Konzerns</t>
  </si>
  <si>
    <t>Ergebnis vor Steuern (Steuersatz der Gesellschaft)</t>
  </si>
  <si>
    <t>Ergebnis vor Steuern (Steuersatz des Konzerns)</t>
  </si>
  <si>
    <t>LEGALFORM</t>
  </si>
  <si>
    <t>Report_TRR_DIALOG</t>
  </si>
  <si>
    <t>Effekte aus Personengesellschaften</t>
  </si>
  <si>
    <t>Effekte aus Anteilen an Spezial-Investmentfonds</t>
  </si>
  <si>
    <t>pos19</t>
  </si>
  <si>
    <t>Erträge von nach DBA steuerfreien Fonds</t>
  </si>
  <si>
    <t>pos12f</t>
  </si>
  <si>
    <t>Erträge von nach DBA steuerfreien Betriebsstätten</t>
  </si>
  <si>
    <t>pos12d</t>
  </si>
  <si>
    <t>Sonstige KSt Modifikationen</t>
  </si>
  <si>
    <t>pos12c</t>
  </si>
  <si>
    <t>Steuerfreie Erträge aus Dividenden</t>
  </si>
  <si>
    <t>Steuerfreie Erträge aus dem Verkauf von Gesellschaften</t>
  </si>
  <si>
    <t>pos12a</t>
  </si>
  <si>
    <t>Steuerfreie Erträge</t>
  </si>
  <si>
    <t>Nicht abzugsfähige Aufwendungen (sonstige)</t>
  </si>
  <si>
    <t>pos11a</t>
  </si>
  <si>
    <t>Nicht abzugsfähige Aufwendungen aus Zinsen</t>
  </si>
  <si>
    <t>pos11e</t>
  </si>
  <si>
    <t>Nicht abzugsfähige Aufwendungen § 15a EStG-Sachverhalte</t>
  </si>
  <si>
    <t>pos11a_b</t>
  </si>
  <si>
    <t>Nicht abzugsfähige Aufwendungen aus Termingeschäften (§ 15 Abs. 4 S. 3 und 6 EStG)</t>
  </si>
  <si>
    <t>pos11a_a</t>
  </si>
  <si>
    <t>Nur steuerlich abzugsfähige Sachverhalte</t>
  </si>
  <si>
    <t>pos11g</t>
  </si>
  <si>
    <t>Nicht abzugsfähige Wertberichtigung von Anteilen</t>
  </si>
  <si>
    <t>pos11h</t>
  </si>
  <si>
    <t>Nicht abzugsfähige Aufwendungen</t>
  </si>
  <si>
    <t>Effekte aus Korrekturen des Gewinns aus Gewerbebetrieb</t>
  </si>
  <si>
    <t>pos07e</t>
  </si>
  <si>
    <t>* davon Effekt aus gewerbesteuerlichen Kürzungen/Hinzurechnungen aus gewerblichen Personengesellschaften</t>
  </si>
  <si>
    <t>pos07c_2011_2</t>
  </si>
  <si>
    <t>Erweiterte Kürzung</t>
  </si>
  <si>
    <t>pos07c_2011</t>
  </si>
  <si>
    <t>Effekt aus gewerbesteuerlichen Kürzungen in Deutschland</t>
  </si>
  <si>
    <t>pos07b_2011</t>
  </si>
  <si>
    <t>Effekt aus gewerbesteuerlichen Hinzurechnungen in Deutschland</t>
  </si>
  <si>
    <t>pos07a_2011</t>
  </si>
  <si>
    <t>Abweichung durch die Bemessungsgrundlage der Gewerbesteuer</t>
  </si>
  <si>
    <t>pos07</t>
  </si>
  <si>
    <t>Sachverhalte mit Auslandsbezug (pos12d)</t>
  </si>
  <si>
    <t>SELECT UNITID, t1.COUNTRYID, TAXRAISING, TAXRAISINGBASISDATA, TAXRAISINGMODE, t1.TAXAVERAGE, t1.TAXAVERAGECURR, t1.TAXDEFERREDPARTNERSHIP, t2.TAXAVERAGE, t2.TAXAVERAGECURR, t2.TAXDEFERREDPARTNERSHIP, t2.TAXADDITIONAL, t2.TAXCORPORATE, t1.LEGALFORM, t1.WITHOUTLEVY FROM TUNIT t1 JOIN TCOUNTRY t2 ON (t1.COUNTRYID = t2.COUNTRYID AND t1.PERIODID = t2.PERIODID) WHERE t1.PERIODID = ? AND UNITID = ?</t>
  </si>
  <si>
    <t>WITHOUTLEVY</t>
  </si>
  <si>
    <t>11100 - Organgesellschaft TK1</t>
  </si>
  <si>
    <t>StE 2018</t>
  </si>
  <si>
    <t>2019-07-31 09:09</t>
  </si>
  <si>
    <t>11100#---#---#2018.000001</t>
  </si>
  <si>
    <t>11100</t>
  </si>
  <si>
    <t>2019-07-31 [08:54]</t>
  </si>
  <si>
    <t>11100#---#---#2018.000002</t>
  </si>
  <si>
    <t>11100#---#---#2018.000003</t>
  </si>
  <si>
    <t>11100#---#---#2018.000005</t>
  </si>
  <si>
    <t>11100#---#---#2018.000006</t>
  </si>
  <si>
    <t>11100#---#---#2018.000007</t>
  </si>
  <si>
    <t>11100#---#---#2018.000008</t>
  </si>
  <si>
    <t>11100#---#---#2018.000009</t>
  </si>
  <si>
    <t>11100#---#---#2018.000010</t>
  </si>
  <si>
    <t>11100#---#---#2018.000011</t>
  </si>
  <si>
    <t>11100#---#---#2018.000012</t>
  </si>
  <si>
    <t>11100#---#---#2018.000013</t>
  </si>
  <si>
    <t>11100#---#---#2018.000014</t>
  </si>
  <si>
    <t>11100#---#---#2018.000017</t>
  </si>
  <si>
    <t>11100#---#---#2018.000018</t>
  </si>
  <si>
    <t>11100#---#---#2018.000019</t>
  </si>
  <si>
    <t>11100#---#---#2018.000020</t>
  </si>
  <si>
    <t>11100#---#---#2018.000021</t>
  </si>
  <si>
    <t>11100#---#---#2018.000022</t>
  </si>
  <si>
    <t>11100#---#---#2018.000027</t>
  </si>
  <si>
    <t>11100#---#---#2018.000028</t>
  </si>
  <si>
    <t>11100#---#---#2018.000029</t>
  </si>
  <si>
    <t>11100#---#---#2018.000030</t>
  </si>
  <si>
    <t>11100#---#---#2018.000031</t>
  </si>
  <si>
    <t>11100#---#---#2018.000032</t>
  </si>
  <si>
    <t>11100#---#---#2018.000033</t>
  </si>
  <si>
    <t>11100#---#---#2018.000034</t>
  </si>
  <si>
    <t>11100#---#---#2018.000035</t>
  </si>
  <si>
    <t>11100#---#---#2018.000036</t>
  </si>
  <si>
    <t>11100#---#---#2018.000038</t>
  </si>
  <si>
    <t>2019-07-31 [08:55]</t>
  </si>
  <si>
    <t>11100#---#---#2018.000039</t>
  </si>
  <si>
    <t>11100#---#---#2018.000040</t>
  </si>
  <si>
    <t>11100#---#---#2018.000041</t>
  </si>
  <si>
    <t>11100#---#---#2018.000042</t>
  </si>
  <si>
    <t>11100#---#---#2018.000043</t>
  </si>
  <si>
    <t>11100#---#---#2018.000044</t>
  </si>
  <si>
    <t>11100#---#---#2018.000045</t>
  </si>
  <si>
    <t>11100#---#---#2018.000047</t>
  </si>
  <si>
    <t>11100#---#---#2018.000049</t>
  </si>
  <si>
    <t>11100#---#---#2018.000050</t>
  </si>
  <si>
    <t>11100#---#---#2018.000051</t>
  </si>
  <si>
    <t>11100#---#---#2018.000052</t>
  </si>
  <si>
    <t>11100#---#---#2018.000053</t>
  </si>
  <si>
    <t>11100#---#---#2018.000054</t>
  </si>
  <si>
    <t>11100#---#---#2018.000055</t>
  </si>
  <si>
    <t>11100#---#---#2018.000057</t>
  </si>
  <si>
    <t>11100#---#---#2018.000058</t>
  </si>
  <si>
    <t>11100#---#---#2018.000059</t>
  </si>
  <si>
    <t>11100#---#---#2018.000060</t>
  </si>
  <si>
    <t>11100#---#---#2018.000129</t>
  </si>
  <si>
    <t>11100#---#---#2018.000130</t>
  </si>
  <si>
    <t>11100#---#---#2018.000137</t>
  </si>
  <si>
    <t>11100#---#---#2018.000145</t>
  </si>
  <si>
    <t>11100#---#---#2018.000205</t>
  </si>
  <si>
    <t>11100#---#---#2018.000230</t>
  </si>
  <si>
    <t>11100#---#---#2018.000235</t>
  </si>
  <si>
    <t>11100#---#---#2018.000236</t>
  </si>
  <si>
    <t>11100#---#---#2018.000241</t>
  </si>
  <si>
    <t>11100#---#---#2018.002002</t>
  </si>
  <si>
    <t>11100#---#---#2018.002019</t>
  </si>
  <si>
    <t>11100#---#---#2018.002033</t>
  </si>
  <si>
    <t>11100#---#---#2018.002045</t>
  </si>
  <si>
    <t>11100#---#---#2018.002047</t>
  </si>
  <si>
    <t>11100#---#---#2018.002057</t>
  </si>
  <si>
    <t>11100#---#---#2018.002077</t>
  </si>
  <si>
    <t>11100#---#---#2018.002078</t>
  </si>
  <si>
    <t>11100#---#---#2018.002079</t>
  </si>
  <si>
    <t>11100#---#---#2018.002438</t>
  </si>
  <si>
    <t>11100#---#---#2018.002514</t>
  </si>
  <si>
    <t>11100#---#---#2018.002515</t>
  </si>
  <si>
    <t>11100#---#---#2018.002801</t>
  </si>
  <si>
    <t>11100#---#---#2018.002814</t>
  </si>
  <si>
    <t>11100#---#---#2018.002829</t>
  </si>
  <si>
    <t>11100#---#---#2018.002934</t>
  </si>
  <si>
    <t>11100#---#---#2018.002974</t>
  </si>
  <si>
    <t>11100#---#---#2018.002975</t>
  </si>
  <si>
    <t>11100#---#---#2018.002976</t>
  </si>
  <si>
    <t>2018.002976</t>
  </si>
  <si>
    <t>11100#---#---#2018.002978</t>
  </si>
  <si>
    <t>11100#---#---#2018.002979</t>
  </si>
  <si>
    <t>11100#---#---#2018.002983</t>
  </si>
  <si>
    <t>11100#---#---#2018.003601</t>
  </si>
  <si>
    <t>2018.003601</t>
  </si>
  <si>
    <t>11100#---#---#2018.003607</t>
  </si>
  <si>
    <t>2018.003607</t>
  </si>
  <si>
    <t>11100#---#---#2018.005261</t>
  </si>
  <si>
    <t>2018.005261</t>
  </si>
  <si>
    <t>11100#---#---#2018.005270</t>
  </si>
  <si>
    <t>2018.005270</t>
  </si>
  <si>
    <t>11100#---#---#2018.005271</t>
  </si>
  <si>
    <t>2018.005271</t>
  </si>
  <si>
    <t>11100#---#---#2018.005272</t>
  </si>
  <si>
    <t>11100#---#---#2018.005352</t>
  </si>
  <si>
    <t>Umgliederung</t>
  </si>
  <si>
    <t>33.2</t>
  </si>
  <si>
    <t>Einkommen vor Gewerbesteuer</t>
  </si>
  <si>
    <t>2018.002802</t>
  </si>
  <si>
    <t>33.3</t>
  </si>
  <si>
    <t>Korrektur des Einkommens um Ergebnisabführungen von Organgesellschaften</t>
  </si>
  <si>
    <t>Nur bei Personengesellschaften: Nach § 7 Satz 4 GewStG abzuziehende steuerfreie Einnahmen nach § 3 Nr. 40 EStG und § 8b KStG bzw. hinzuzurechnende Beträge nach § 3c Abs. 2 EStG und § 8b KStG</t>
  </si>
  <si>
    <t>2018.017415</t>
  </si>
  <si>
    <t>79.1</t>
  </si>
  <si>
    <t>Von diesen Beträgen (Zeile 78 und Zeile 79) sollen im Erhebungszeitraum 2018 abgezogen werden</t>
  </si>
  <si>
    <t>2018.002931</t>
  </si>
  <si>
    <t>Nur bei einer Personengesellschaft, soweit an dieser eine Körperschaft unmittelbar oder mittelbar über eine oder mehrere Personengesellschaften beteiligt ist: Nach § 10a Satz 10 GewStG i. V. mit § 8c KStG nicht ausgleichsfähiger Gewerbeverlust des laufenden Erhebungszeitraums</t>
  </si>
  <si>
    <t>2018.002970</t>
  </si>
  <si>
    <t>33.6</t>
  </si>
  <si>
    <t>Korrektur des Einkommens nach § 7 Satz 2 GewStG</t>
  </si>
  <si>
    <t>Nur bei einer Personengesellschaft: Abzug von Kapitalertragsteuer gemäß Antrag nach § 36a Abs. 1 Satz 3 EStG Abzuziehende nicht anrechenbare Kapitalertragsteuer nach § 36a Abs. 1 Satz 3 EStG</t>
  </si>
  <si>
    <t>2018.003167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</si>
</sst>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7" formatCode="0.000%"/>
  </numFmts>
  <fonts count="13" x14ac:knownFonts="1">
    <font>
      <sz val="11"/>
      <color indexed="8"/>
      <name val="Calibri"/>
      <family val="2"/>
      <scheme val="minor"/>
    </font>
    <font>
      <sz val="8"/>
      <name val="Arial"/>
      <family val="2"/>
    </font>
    <font>
      <b/>
      <sz val="8"/>
      <name val="Arial"/>
      <family val="2"/>
    </font>
    <font>
      <b/>
      <sz val="8"/>
      <color indexed="8"/>
      <name val="Arial"/>
      <family val="2"/>
    </font>
    <font>
      <sz val="11"/>
      <color indexed="8"/>
      <name val="Calibri"/>
      <family val="2"/>
      <scheme val="minor"/>
    </font>
    <font>
      <b/>
      <sz val="8"/>
      <color indexed="8"/>
      <name val="Arial"/>
      <family val="2"/>
    </font>
    <font>
      <sz val="8"/>
      <name val="Arial"/>
      <family val="2"/>
    </font>
    <font>
      <sz val="8"/>
      <name val="Calibri"/>
      <family val="2"/>
      <scheme val="minor"/>
    </font>
    <font>
      <b/>
      <sz val="8"/>
      <color rgb="FFFF0000"/>
      <name val="Arial"/>
      <family val="2"/>
    </font>
    <font>
      <b/>
      <sz val="11"/>
      <color indexed="8"/>
      <name val="Calibri"/>
      <family val="2"/>
      <scheme val="minor"/>
    </font>
    <font>
      <sz val="8"/>
      <name val="Arial"/>
    </font>
    <font>
      <b/>
      <sz val="8"/>
      <name val="Arial"/>
    </font>
    <font>
      <b/>
      <sz val="8"/>
      <color indexed="8"/>
      <name val="Arial"/>
    </font>
  </fonts>
  <fills count="13">
    <fill>
      <patternFill patternType="none"/>
    </fill>
    <fill>
      <patternFill patternType="gray125"/>
    </fill>
    <fill>
      <patternFill patternType="solid">
        <fgColor indexed="43"/>
      </patternFill>
    </fill>
    <fill>
      <patternFill patternType="none">
        <fgColor indexed="29"/>
      </patternFill>
    </fill>
    <fill>
      <patternFill patternType="solid">
        <fgColor rgb="FF92D050"/>
        <bgColor indexed="64"/>
      </patternFill>
    </fill>
    <fill>
      <patternFill patternType="solid">
        <fgColor rgb="FFFF0000"/>
        <bgColor indexed="64"/>
      </patternFill>
    </fill>
    <fill>
      <patternFill patternType="solid">
        <fgColor indexed="42"/>
      </patternFill>
    </fill>
    <fill>
      <patternFill patternType="solid">
        <fgColor theme="0" tint="-0.249977111117893"/>
        <bgColor indexed="64"/>
      </patternFill>
    </fill>
    <fill>
      <patternFill patternType="solid">
        <fgColor rgb="FF92D050"/>
        <bgColor rgb="FF000000"/>
      </patternFill>
    </fill>
    <fill>
      <patternFill patternType="none">
        <fgColor indexed="43"/>
      </patternFill>
    </fill>
    <fill>
      <patternFill patternType="solid">
        <fgColor rgb="FF00B0F0"/>
        <bgColor indexed="64"/>
      </patternFill>
    </fill>
    <fill>
      <patternFill patternType="none">
        <fgColor indexed="43"/>
      </patternFill>
    </fill>
    <fill>
      <patternFill patternType="solid">
        <fgColor indexed="43"/>
      </patternFill>
    </fill>
  </fills>
  <borders count="2">
    <border>
      <left/>
      <right/>
      <top/>
      <bottom/>
      <diagonal/>
    </border>
    <border>
      <left style="medium">
        <color indexed="64"/>
      </left>
      <right style="medium">
        <color indexed="64"/>
      </right>
      <top style="medium">
        <color indexed="64"/>
      </top>
      <bottom style="medium">
        <color indexed="64"/>
      </bottom>
      <diagonal/>
    </border>
  </borders>
  <cellStyleXfs count="4">
    <xf numFmtId="0" fontId="0" fillId="0" borderId="0"/>
    <xf numFmtId="9" fontId="4" fillId="0" borderId="0" applyFont="0" applyFill="0" applyBorder="0" applyAlignment="0" applyProtection="0"/>
    <xf numFmtId="0" fontId="4" fillId="3" borderId="0"/>
    <xf numFmtId="0" fontId="4" fillId="9" borderId="0"/>
  </cellStyleXfs>
  <cellXfs count="57">
    <xf numFmtId="0" fontId="0" fillId="0" borderId="0" xfId="0"/>
    <xf numFmtId="49" fontId="1" fillId="0" borderId="0" xfId="0" applyNumberFormat="1" applyFont="1" applyAlignment="1">
      <alignment horizontal="left" wrapText="1"/>
    </xf>
    <xf numFmtId="40" fontId="1" fillId="0" borderId="0" xfId="0" applyNumberFormat="1" applyFont="1" applyAlignment="1">
      <alignment horizontal="right" wrapText="1"/>
    </xf>
    <xf numFmtId="40" fontId="2" fillId="0" borderId="0" xfId="0" applyNumberFormat="1" applyFont="1" applyAlignment="1">
      <alignment horizontal="right" wrapText="1"/>
    </xf>
    <xf numFmtId="49" fontId="2" fillId="0" borderId="0" xfId="0" applyNumberFormat="1" applyFont="1" applyAlignment="1">
      <alignment horizontal="left" wrapText="1"/>
    </xf>
    <xf numFmtId="49" fontId="3" fillId="2" borderId="0" xfId="0" applyNumberFormat="1" applyFont="1" applyFill="1" applyAlignment="1">
      <alignment horizontal="center" vertical="center" wrapText="1"/>
    </xf>
    <xf numFmtId="40" fontId="2" fillId="0" borderId="1" xfId="0" applyNumberFormat="1" applyFont="1" applyBorder="1" applyAlignment="1">
      <alignment horizontal="right" wrapText="1"/>
    </xf>
    <xf numFmtId="40" fontId="1" fillId="0" borderId="1" xfId="0" applyNumberFormat="1" applyFont="1" applyBorder="1" applyAlignment="1">
      <alignment horizontal="right" wrapText="1"/>
    </xf>
    <xf numFmtId="0" fontId="4" fillId="3" borderId="0" xfId="2"/>
    <xf numFmtId="10" fontId="0" fillId="0" borderId="0" xfId="0" applyNumberFormat="1"/>
    <xf numFmtId="10" fontId="6" fillId="0" borderId="0" xfId="1" applyNumberFormat="1" applyFont="1" applyAlignment="1">
      <alignment horizontal="left" wrapText="1"/>
    </xf>
    <xf numFmtId="49" fontId="5" fillId="2" borderId="0" xfId="0" applyNumberFormat="1" applyFont="1" applyFill="1" applyAlignment="1">
      <alignment horizontal="left" vertical="center" wrapText="1"/>
    </xf>
    <xf numFmtId="49" fontId="3" fillId="2" borderId="0" xfId="0" applyNumberFormat="1" applyFont="1" applyFill="1" applyAlignment="1">
      <alignment horizontal="left" vertical="center" wrapText="1"/>
    </xf>
    <xf numFmtId="49" fontId="3" fillId="2" borderId="0" xfId="0" applyNumberFormat="1" applyFont="1" applyFill="1" applyAlignment="1">
      <alignment horizontal="left" vertical="top" wrapText="1"/>
    </xf>
    <xf numFmtId="49" fontId="3" fillId="2" borderId="0" xfId="0" applyNumberFormat="1" applyFont="1" applyFill="1" applyAlignment="1">
      <alignment horizontal="center" vertical="top" wrapText="1"/>
    </xf>
    <xf numFmtId="49" fontId="2" fillId="0" borderId="0" xfId="0" applyNumberFormat="1" applyFont="1" applyAlignment="1">
      <alignment horizontal="left" vertical="top" wrapText="1"/>
    </xf>
    <xf numFmtId="49" fontId="1" fillId="0" borderId="0" xfId="0" applyNumberFormat="1" applyFont="1" applyAlignment="1">
      <alignment horizontal="left" vertical="top" wrapText="1"/>
    </xf>
    <xf numFmtId="0" fontId="0" fillId="0" borderId="0" xfId="0" applyAlignment="1">
      <alignment vertical="top"/>
    </xf>
    <xf numFmtId="49" fontId="6" fillId="0" borderId="0" xfId="0" applyNumberFormat="1" applyFont="1" applyAlignment="1">
      <alignment horizontal="left" vertical="top" wrapText="1"/>
    </xf>
    <xf numFmtId="40" fontId="1" fillId="0" borderId="0" xfId="0" applyNumberFormat="1" applyFont="1" applyBorder="1" applyAlignment="1">
      <alignment horizontal="right" wrapText="1"/>
    </xf>
    <xf numFmtId="49" fontId="1" fillId="4" borderId="0" xfId="0" applyNumberFormat="1" applyFont="1" applyFill="1" applyAlignment="1">
      <alignment horizontal="left" vertical="top" wrapText="1"/>
    </xf>
    <xf numFmtId="49" fontId="6" fillId="4" borderId="0" xfId="0" applyNumberFormat="1" applyFont="1" applyFill="1" applyAlignment="1">
      <alignment horizontal="left" vertical="top" wrapText="1"/>
    </xf>
    <xf numFmtId="0" fontId="6" fillId="4" borderId="0" xfId="0" applyNumberFormat="1" applyFont="1" applyFill="1" applyAlignment="1">
      <alignment horizontal="left" vertical="top" wrapText="1"/>
    </xf>
    <xf numFmtId="40" fontId="1" fillId="4" borderId="0" xfId="0" applyNumberFormat="1" applyFont="1" applyFill="1" applyAlignment="1">
      <alignment horizontal="right" wrapText="1"/>
    </xf>
    <xf numFmtId="49" fontId="8" fillId="2" borderId="0" xfId="0" applyNumberFormat="1" applyFont="1" applyFill="1" applyAlignment="1">
      <alignment horizontal="center" vertical="top" wrapText="1"/>
    </xf>
    <xf numFmtId="49" fontId="3" fillId="6" borderId="0" xfId="2" applyNumberFormat="1" applyFont="1" applyFill="1" applyAlignment="1">
      <alignment horizontal="center" vertical="center" wrapText="1"/>
    </xf>
    <xf numFmtId="49" fontId="4" fillId="3" borderId="0" xfId="2" applyNumberFormat="1"/>
    <xf numFmtId="49" fontId="6" fillId="5" borderId="0" xfId="0" applyNumberFormat="1" applyFont="1" applyFill="1" applyAlignment="1">
      <alignment horizontal="left" vertical="top" wrapText="1"/>
    </xf>
    <xf numFmtId="40" fontId="1" fillId="5" borderId="0" xfId="0" applyNumberFormat="1" applyFont="1" applyFill="1" applyAlignment="1">
      <alignment horizontal="right" wrapText="1"/>
    </xf>
    <xf numFmtId="49" fontId="1" fillId="7" borderId="0" xfId="0" applyNumberFormat="1" applyFont="1" applyFill="1" applyAlignment="1">
      <alignment horizontal="left" vertical="top" wrapText="1"/>
    </xf>
    <xf numFmtId="0" fontId="9" fillId="7" borderId="0" xfId="0" applyFont="1" applyFill="1"/>
    <xf numFmtId="49" fontId="1" fillId="7" borderId="0" xfId="0" applyNumberFormat="1" applyFont="1" applyFill="1" applyAlignment="1">
      <alignment horizontal="left" wrapText="1"/>
    </xf>
    <xf numFmtId="164" fontId="9" fillId="7" borderId="0" xfId="0" applyNumberFormat="1" applyFont="1" applyFill="1"/>
    <xf numFmtId="49" fontId="1" fillId="0" borderId="0" xfId="0" applyNumberFormat="1" applyFont="1" applyFill="1" applyAlignment="1">
      <alignment horizontal="left" vertical="top" wrapText="1"/>
    </xf>
    <xf numFmtId="49" fontId="1" fillId="5" borderId="0" xfId="0" applyNumberFormat="1" applyFont="1" applyFill="1" applyAlignment="1">
      <alignment horizontal="left" vertical="top" wrapText="1"/>
    </xf>
    <xf numFmtId="40" fontId="1" fillId="0" borderId="0" xfId="0" applyNumberFormat="1" applyFont="1" applyFill="1" applyAlignment="1">
      <alignment horizontal="right" wrapText="1"/>
    </xf>
    <xf numFmtId="0" fontId="0" fillId="0" borderId="0" xfId="0" applyFill="1"/>
    <xf numFmtId="49" fontId="1" fillId="0" borderId="0" xfId="0" applyNumberFormat="1" applyFont="1" applyFill="1" applyAlignment="1">
      <alignment horizontal="left" wrapText="1"/>
    </xf>
    <xf numFmtId="49" fontId="1" fillId="8" borderId="0" xfId="0" applyNumberFormat="1" applyFont="1" applyFill="1" applyAlignment="1">
      <alignment horizontal="left" vertical="top" wrapText="1"/>
    </xf>
    <xf numFmtId="10" fontId="2" fillId="0" borderId="0" xfId="1" applyNumberFormat="1" applyFont="1" applyAlignment="1">
      <alignment horizontal="right" wrapText="1"/>
    </xf>
    <xf numFmtId="10" fontId="2" fillId="0" borderId="1" xfId="1" applyNumberFormat="1" applyFont="1" applyBorder="1" applyAlignment="1">
      <alignment horizontal="right" wrapText="1"/>
    </xf>
    <xf numFmtId="0" fontId="0" fillId="0" borderId="0" xfId="0"/>
    <xf numFmtId="0" fontId="0" fillId="0" borderId="0" xfId="0"/>
    <xf numFmtId="49" fontId="1" fillId="10" borderId="0" xfId="0" applyNumberFormat="1" applyFont="1" applyFill="1" applyAlignment="1">
      <alignment horizontal="left" vertical="top" wrapText="1"/>
    </xf>
    <xf numFmtId="49" fontId="10" fillId="0" borderId="0" xfId="0" applyNumberFormat="1" applyFont="1" applyAlignment="1">
      <alignment horizontal="left" wrapText="1"/>
    </xf>
    <xf numFmtId="40" fontId="10" fillId="0" borderId="0" xfId="0" applyNumberFormat="1" applyFont="1" applyAlignment="1">
      <alignment horizontal="right" wrapText="1"/>
    </xf>
    <xf numFmtId="40" fontId="11" fillId="0" borderId="0" xfId="0" applyNumberFormat="1" applyFont="1" applyAlignment="1">
      <alignment horizontal="right" wrapText="1"/>
    </xf>
    <xf numFmtId="49" fontId="10" fillId="0" borderId="0" xfId="0" applyNumberFormat="1" applyFont="1" applyAlignment="1">
      <alignment horizontal="center" wrapText="1"/>
    </xf>
    <xf numFmtId="49" fontId="11" fillId="0" borderId="0" xfId="0" applyNumberFormat="1" applyFont="1" applyAlignment="1">
      <alignment horizontal="left" wrapText="1"/>
    </xf>
    <xf numFmtId="49" fontId="12" fillId="12" borderId="0" xfId="0" applyNumberFormat="1" applyFont="1" applyFill="1" applyAlignment="1">
      <alignment horizontal="center" vertical="center" wrapText="1"/>
    </xf>
    <xf numFmtId="49" fontId="12" fillId="12" borderId="0" xfId="0" applyNumberFormat="1" applyFont="1" applyFill="1" applyAlignment="1">
      <alignment horizontal="left" vertical="center" wrapText="1"/>
    </xf>
    <xf numFmtId="49" fontId="3" fillId="2" borderId="0" xfId="0" applyNumberFormat="1" applyFont="1" applyFill="1" applyAlignment="1">
      <alignment horizontal="left" vertical="center" wrapText="1"/>
    </xf>
    <xf numFmtId="49" fontId="12" fillId="12" borderId="0" xfId="0" applyNumberFormat="1" applyFont="1" applyFill="1" applyAlignment="1">
      <alignment horizontal="center" vertical="center" wrapText="1"/>
    </xf>
    <xf numFmtId="0" fontId="0" fillId="0" borderId="0" xfId="0"/>
    <xf numFmtId="49" fontId="0" fillId="11" borderId="0" xfId="2" applyNumberFormat="1" applyFont="1" applyFill="1"/>
    <xf numFmtId="0" fontId="0" fillId="11" borderId="0" xfId="2" applyFont="1" applyFill="1"/>
    <xf numFmtId="167" fontId="6" fillId="4" borderId="0" xfId="1" applyNumberFormat="1" applyFont="1" applyFill="1" applyAlignment="1">
      <alignment horizontal="right" vertical="top" wrapText="1"/>
    </xf>
  </cellXfs>
  <cellStyles count="4">
    <cellStyle name="Prozent" xfId="1" builtinId="5"/>
    <cellStyle name="Standard" xfId="0" builtinId="0"/>
    <cellStyle name="Standard 2" xfId="2" xr:uid="{DEE8F4C3-EBD4-4E8B-8A09-7AF8805400A7}"/>
    <cellStyle name="Standard 3" xfId="3" xr:uid="{8328CEFD-DB78-421E-8A6B-D1F88301FB1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H374"/>
  <sheetViews>
    <sheetView tabSelected="1" zoomScaleNormal="100" workbookViewId="0"/>
  </sheetViews>
  <sheetFormatPr baseColWidth="10" defaultColWidth="8.83984375" defaultRowHeight="14.4" outlineLevelRow="1" x14ac:dyDescent="0.55000000000000004"/>
  <cols>
    <col min="1" max="1" width="19.47265625" style="17" customWidth="1"/>
    <col min="2" max="2" width="76.15625" style="17" customWidth="1"/>
    <col min="3" max="3" width="14.47265625" customWidth="1"/>
    <col min="4" max="6" width="23.47265625" customWidth="1"/>
    <col min="8" max="11" width="23.47265625" customWidth="1"/>
    <col min="13" max="16" width="23.47265625" customWidth="1"/>
    <col min="18" max="21" width="23.47265625" customWidth="1"/>
    <col min="23" max="26" width="23.47265625" customWidth="1"/>
    <col min="28" max="31" width="23.47265625" customWidth="1"/>
    <col min="33" max="36" width="23.47265625" customWidth="1"/>
    <col min="38" max="41" width="23.47265625" customWidth="1"/>
    <col min="43" max="46" width="23.47265625" customWidth="1"/>
    <col min="48" max="51" width="23.47265625" customWidth="1"/>
    <col min="53" max="56" width="23.47265625" customWidth="1"/>
    <col min="58" max="61" width="23.47265625" customWidth="1"/>
    <col min="63" max="66" width="23.47265625" customWidth="1"/>
    <col min="68" max="71" width="23.47265625" customWidth="1"/>
    <col min="73" max="76" width="23.47265625" customWidth="1"/>
    <col min="78" max="81" width="23.47265625" customWidth="1"/>
    <col min="83" max="86" width="23.47265625" customWidth="1"/>
    <col min="88" max="91" width="23.47265625" customWidth="1"/>
    <col min="93" max="96" width="23.47265625" customWidth="1"/>
    <col min="98" max="101" width="23.47265625" customWidth="1"/>
    <col min="103" max="106" width="23.47265625" customWidth="1"/>
    <col min="108" max="111" width="23.47265625" customWidth="1"/>
    <col min="113" max="116" width="23.47265625" customWidth="1"/>
    <col min="118" max="121" width="23.47265625" customWidth="1"/>
    <col min="123" max="126" width="23.47265625" customWidth="1"/>
    <col min="128" max="131" width="23.47265625" customWidth="1"/>
    <col min="133" max="136" width="23.47265625" customWidth="1"/>
    <col min="138" max="141" width="23.47265625" customWidth="1"/>
    <col min="143" max="146" width="23.47265625" customWidth="1"/>
    <col min="148" max="151" width="23.47265625" customWidth="1"/>
    <col min="153" max="156" width="23.47265625" customWidth="1"/>
    <col min="158" max="161" width="23.47265625" customWidth="1"/>
    <col min="163" max="166" width="23.47265625" customWidth="1"/>
    <col min="168" max="171" width="23.47265625" customWidth="1"/>
    <col min="173" max="176" width="23.47265625" customWidth="1"/>
    <col min="178" max="181" width="23.47265625" customWidth="1"/>
    <col min="183" max="186" width="23.47265625" customWidth="1"/>
    <col min="188" max="191" width="23.47265625" customWidth="1"/>
    <col min="193" max="196" width="23.47265625" customWidth="1"/>
    <col min="198" max="201" width="23.47265625" customWidth="1"/>
    <col min="203" max="206" width="23.47265625" customWidth="1"/>
    <col min="208" max="211" width="23.47265625" customWidth="1"/>
    <col min="213" max="216" width="23.47265625" customWidth="1"/>
    <col min="218" max="220" width="23.47265625" customWidth="1"/>
  </cols>
  <sheetData>
    <row r="1" spans="1:6" x14ac:dyDescent="0.55000000000000004">
      <c r="A1" s="13" t="s">
        <v>0</v>
      </c>
      <c r="B1" s="13" t="s">
        <v>1</v>
      </c>
      <c r="C1" s="12"/>
      <c r="D1" s="11"/>
      <c r="E1" s="11" t="s">
        <v>2</v>
      </c>
      <c r="F1" s="11" t="s">
        <v>3</v>
      </c>
    </row>
    <row r="2" spans="1:6" ht="14.7" thickBot="1" x14ac:dyDescent="0.6">
      <c r="A2" s="13" t="s">
        <v>4</v>
      </c>
      <c r="B2" s="13" t="s">
        <v>4</v>
      </c>
      <c r="C2" s="51" t="s">
        <v>5</v>
      </c>
      <c r="D2" s="51"/>
      <c r="E2" s="9">
        <f>IF('Stammdaten(1)'!E2=0,'Stammdaten(1)'!C2,IF('Stammdaten(1)'!E2=2,'Stammdaten(1)'!D2))/100</f>
        <v>4</v>
      </c>
      <c r="F2" s="9"/>
    </row>
    <row r="3" spans="1:6" ht="14.7" thickBot="1" x14ac:dyDescent="0.6">
      <c r="A3" s="13" t="s">
        <v>2</v>
      </c>
      <c r="B3" s="13" t="s">
        <v>6</v>
      </c>
      <c r="C3" s="51" t="s">
        <v>7</v>
      </c>
      <c r="D3" s="51"/>
      <c r="E3" s="9">
        <f>IF('Stammdaten(1)'!G2=0,'Stammdaten(1)'!J2,'Stammdaten(1)'!G2)/100</f>
        <v>0.3</v>
      </c>
      <c r="F3" s="40">
        <v>0.3</v>
      </c>
    </row>
    <row r="4" spans="1:6" x14ac:dyDescent="0.55000000000000004">
      <c r="A4" s="13" t="s">
        <v>8</v>
      </c>
      <c r="B4" s="13" t="s">
        <v>9</v>
      </c>
      <c r="C4" s="51" t="s">
        <v>10</v>
      </c>
      <c r="D4" s="51"/>
      <c r="E4" s="9">
        <f>IF('Stammdaten(1)'!F2=0,'Stammdaten(1)'!I2,'Stammdaten(1)'!F2)/100</f>
        <v>0.3</v>
      </c>
      <c r="F4" s="9"/>
    </row>
    <row r="5" spans="1:6" x14ac:dyDescent="0.55000000000000004">
      <c r="A5" s="13" t="s">
        <v>11</v>
      </c>
      <c r="B5" s="13" t="s">
        <v>12</v>
      </c>
      <c r="C5" s="51" t="s">
        <v>13</v>
      </c>
      <c r="D5" s="51"/>
      <c r="E5" s="9">
        <f>IF('Stammdaten(1)'!H2=0,'Stammdaten(1)'!K2,'Stammdaten(1)'!H2)/100</f>
        <v>0.14000000000000001</v>
      </c>
      <c r="F5" s="9"/>
    </row>
    <row r="6" spans="1:6" x14ac:dyDescent="0.55000000000000004">
      <c r="A6" s="13" t="s">
        <v>14</v>
      </c>
      <c r="B6" s="13" t="s">
        <v>15</v>
      </c>
      <c r="C6" s="51" t="s">
        <v>16</v>
      </c>
      <c r="D6" s="51"/>
      <c r="E6" s="9">
        <f>'Stammdaten(1)'!M2/100+'Stammdaten(1)'!M2/100*SOLZ</f>
        <v>0.15825</v>
      </c>
      <c r="F6" s="9"/>
    </row>
    <row r="7" spans="1:6" x14ac:dyDescent="0.55000000000000004">
      <c r="A7" s="13" t="s">
        <v>17</v>
      </c>
      <c r="B7" s="13" t="s">
        <v>18</v>
      </c>
      <c r="C7" s="51" t="s">
        <v>19</v>
      </c>
      <c r="D7" s="51"/>
      <c r="E7" s="9">
        <f>E3-KST</f>
        <v>0.14174999999999999</v>
      </c>
      <c r="F7" s="9"/>
    </row>
    <row r="8" spans="1:6" x14ac:dyDescent="0.55000000000000004">
      <c r="A8" s="13" t="s">
        <v>20</v>
      </c>
      <c r="B8" s="13" t="s">
        <v>21</v>
      </c>
      <c r="C8" s="51" t="s">
        <v>22</v>
      </c>
      <c r="D8" s="51"/>
      <c r="E8" s="9">
        <f>'Stammdaten(1)'!L2/100</f>
        <v>5.5E-2</v>
      </c>
      <c r="F8" s="9"/>
    </row>
    <row r="10" spans="1:6" x14ac:dyDescent="0.55000000000000004">
      <c r="A10" s="14" t="s">
        <v>23</v>
      </c>
      <c r="B10" s="14" t="s">
        <v>24</v>
      </c>
      <c r="C10" s="5" t="s">
        <v>25</v>
      </c>
      <c r="D10" s="5" t="s">
        <v>26</v>
      </c>
      <c r="E10" s="5" t="s">
        <v>27</v>
      </c>
      <c r="F10" s="5" t="s">
        <v>28</v>
      </c>
    </row>
    <row r="11" spans="1:6" ht="21" x14ac:dyDescent="0.55000000000000004">
      <c r="A11" s="15" t="s">
        <v>29</v>
      </c>
      <c r="B11" s="15" t="s">
        <v>30</v>
      </c>
      <c r="C11" s="4"/>
      <c r="D11" s="3">
        <f>D22-D370</f>
        <v>0</v>
      </c>
      <c r="E11" s="3">
        <f>E22-E370</f>
        <v>306000</v>
      </c>
      <c r="F11" s="2">
        <f>D11+E11</f>
        <v>306000</v>
      </c>
    </row>
    <row r="12" spans="1:6" x14ac:dyDescent="0.55000000000000004">
      <c r="A12" s="16" t="s">
        <v>4</v>
      </c>
      <c r="B12" s="16" t="s">
        <v>4</v>
      </c>
      <c r="C12" s="1"/>
    </row>
    <row r="13" spans="1:6" ht="14.7" thickBot="1" x14ac:dyDescent="0.6">
      <c r="A13" s="14" t="s">
        <v>31</v>
      </c>
      <c r="B13" s="14" t="s">
        <v>32</v>
      </c>
      <c r="C13" s="5"/>
      <c r="D13" s="5" t="s">
        <v>33</v>
      </c>
      <c r="E13" s="5" t="s">
        <v>33</v>
      </c>
      <c r="F13" s="5" t="s">
        <v>33</v>
      </c>
    </row>
    <row r="14" spans="1:6" ht="14.7" collapsed="1" thickBot="1" x14ac:dyDescent="0.6">
      <c r="A14" s="16" t="s">
        <v>34</v>
      </c>
      <c r="B14" s="16" t="s">
        <v>35</v>
      </c>
      <c r="C14" s="10"/>
      <c r="D14" s="2">
        <f>SUM(D15:D17)</f>
        <v>0</v>
      </c>
      <c r="E14" s="7">
        <v>0</v>
      </c>
      <c r="F14" s="2">
        <f>D14+E14</f>
        <v>0</v>
      </c>
    </row>
    <row r="15" spans="1:6" hidden="1" outlineLevel="1" x14ac:dyDescent="0.55000000000000004">
      <c r="A15" s="20" t="s">
        <v>36</v>
      </c>
      <c r="B15" s="22" t="str">
        <f>IFERROR(VLOOKUP(A15,'Label-ID'!D:I,5,FALSE)&amp;" - Zeile "&amp;VLOOKUP(A15,'Label-ID'!D:I,4,FALSE)&amp;" - "&amp;VLOOKUP(A15,'Label-ID'!D:I,6,FALSE),IFERROR(VLOOKUP(A15,'Label-ID'!E:I,4,FALSE)&amp;" - Zeile "&amp;VLOOKUP(A15,'Label-ID'!E:I,3,FALSE)&amp;" - "&amp;VLOOKUP(A15,'Label-ID'!E:I,5,FALSE),VLOOKUP(A15,'Label-ID'!F:I,3,FALSE)&amp;" - Zeile "&amp;VLOOKUP(A15,'Label-ID'!F:I,2,FALSE)&amp;" - "&amp;VLOOKUP(A15,'Label-ID'!F:I,4,FALSE)))</f>
        <v>Anlage ZVE - Zeile  - _ Körperschaftsteuer (auf volle EUR abgerundet)</v>
      </c>
      <c r="C15" s="56"/>
      <c r="D15" s="23">
        <f>IFERROR(VLOOKUP(A15,'Tats_Steuer(1)'!E:G,3,FALSE),0)*IF(C15=0,1,C15)</f>
        <v>0</v>
      </c>
      <c r="E15" s="2"/>
      <c r="F15" s="2"/>
    </row>
    <row r="16" spans="1:6" hidden="1" outlineLevel="1" x14ac:dyDescent="0.55000000000000004">
      <c r="A16" s="20" t="s">
        <v>36</v>
      </c>
      <c r="B16" s="22" t="str">
        <f>IFERROR(VLOOKUP(A16,'Label-ID'!D:I,5,FALSE)&amp;" - Zeile "&amp;VLOOKUP(A16,'Label-ID'!D:I,4,FALSE)&amp;" - "&amp;VLOOKUP(A16,'Label-ID'!D:I,6,FALSE),IFERROR(VLOOKUP(A16,'Label-ID'!E:I,4,FALSE)&amp;" - Zeile "&amp;VLOOKUP(A16,'Label-ID'!E:I,3,FALSE)&amp;" - "&amp;VLOOKUP(A16,'Label-ID'!E:I,5,FALSE),VLOOKUP(A16,'Label-ID'!F:I,3,FALSE)&amp;" - Zeile "&amp;VLOOKUP(A16,'Label-ID'!F:I,2,FALSE)&amp;" - "&amp;VLOOKUP(A16,'Label-ID'!F:I,4,FALSE)))</f>
        <v>Anlage ZVE - Zeile  - _ Körperschaftsteuer (auf volle EUR abgerundet)</v>
      </c>
      <c r="C16" s="56">
        <f>SOLZ</f>
        <v>5.5E-2</v>
      </c>
      <c r="D16" s="23">
        <f>IFERROR(VLOOKUP(A16,'Tats_Steuer(1)'!E:G,3,FALSE),0)*IF(C16=0,1,C16)</f>
        <v>0</v>
      </c>
      <c r="E16" s="2"/>
      <c r="F16" s="2"/>
    </row>
    <row r="17" spans="1:6" hidden="1" outlineLevel="1" x14ac:dyDescent="0.55000000000000004">
      <c r="A17" s="20" t="s">
        <v>37</v>
      </c>
      <c r="B17" s="22" t="str">
        <f>IFERROR(VLOOKUP(A17,'Label-ID'!D:I,5,FALSE)&amp;" - Zeile "&amp;VLOOKUP(A17,'Label-ID'!D:I,4,FALSE)&amp;" - "&amp;VLOOKUP(A17,'Label-ID'!D:I,6,FALSE),IFERROR(VLOOKUP(A17,'Label-ID'!E:I,4,FALSE)&amp;" - Zeile "&amp;VLOOKUP(A17,'Label-ID'!E:I,3,FALSE)&amp;" - "&amp;VLOOKUP(A17,'Label-ID'!E:I,5,FALSE),VLOOKUP(A17,'Label-ID'!F:I,3,FALSE)&amp;" - Zeile "&amp;VLOOKUP(A17,'Label-ID'!F:I,2,FALSE)&amp;" - "&amp;VLOOKUP(A17,'Label-ID'!F:I,4,FALSE)))</f>
        <v>GewSt 1 A - Zeile S.12 - Gewerbeertrag nach Rundung und Freibetrag</v>
      </c>
      <c r="C17" s="56">
        <f>HEBESATZ*0.035</f>
        <v>0.14000000000000001</v>
      </c>
      <c r="D17" s="23">
        <f>IFERROR(VLOOKUP(A17,'Tats_Steuer(1)'!E:G,3,FALSE),0)*IF(C17=0,1,C17)</f>
        <v>0</v>
      </c>
      <c r="E17" s="2"/>
      <c r="F17" s="2"/>
    </row>
    <row r="18" spans="1:6" collapsed="1" x14ac:dyDescent="0.55000000000000004">
      <c r="A18" s="16" t="s">
        <v>38</v>
      </c>
      <c r="B18" s="16" t="s">
        <v>39</v>
      </c>
      <c r="C18" s="10"/>
      <c r="D18" s="2">
        <f>SUM(D19:D20)</f>
        <v>326285.5</v>
      </c>
      <c r="E18" s="2"/>
      <c r="F18" s="2">
        <f>D18+E18</f>
        <v>326285.5</v>
      </c>
    </row>
    <row r="19" spans="1:6" ht="20.399999999999999" hidden="1" outlineLevel="1" x14ac:dyDescent="0.55000000000000004">
      <c r="A19" s="20" t="s">
        <v>40</v>
      </c>
      <c r="B19" s="22" t="str">
        <f>IFERROR(VLOOKUP(A19,'Label-ID'!D:I,5,FALSE)&amp;" - Zeile "&amp;VLOOKUP(A19,'Label-ID'!D:I,4,FALSE)&amp;" - "&amp;VLOOKUP(A19,'Label-ID'!D:I,6,FALSE),IFERROR(VLOOKUP(A19,'Label-ID'!E:I,4,FALSE)&amp;" - Zeile "&amp;VLOOKUP(A19,'Label-ID'!E:I,3,FALSE)&amp;" - "&amp;VLOOKUP(A19,'Label-ID'!E:I,5,FALSE),VLOOKUP(A19,'Label-ID'!F:I,3,FALSE)&amp;" - Zeile "&amp;VLOOKUP(A19,'Label-ID'!F:I,2,FALSE)&amp;" - "&amp;VLOOKUP(A19,'Label-ID'!F:I,4,FALSE)))</f>
        <v>Anlage ZVE - Zeile 43 - Einkommenskorrekturen bei einer Organgesellschaft Zwischensumme (Bei einer Organgesellschaft: Einkommen der Organgesellschaft vor Zurechnung an den Organträger)</v>
      </c>
      <c r="C19" s="56">
        <f>KST</f>
        <v>0.15825</v>
      </c>
      <c r="D19" s="23">
        <f>IF('Stammdaten(1)'!$O$2=1,IFERROR(VLOOKUP(A19,'Tats_Steuer(1)'!E:G,3,FALSE),0)*IF(C19=0,1,C19),0)</f>
        <v>173125.5</v>
      </c>
      <c r="E19" s="2"/>
      <c r="F19" s="2"/>
    </row>
    <row r="20" spans="1:6" hidden="1" outlineLevel="1" x14ac:dyDescent="0.55000000000000004">
      <c r="A20" s="20" t="s">
        <v>41</v>
      </c>
      <c r="B20" s="22" t="e">
        <f>IFERROR(VLOOKUP(A20,'Label-ID'!D:I,5,FALSE)&amp;" - Zeile "&amp;VLOOKUP(A20,'Label-ID'!D:I,4,FALSE)&amp;" - "&amp;VLOOKUP(A20,'Label-ID'!D:I,6,FALSE),IFERROR(VLOOKUP(A20,'Label-ID'!E:I,4,FALSE)&amp;" - Zeile "&amp;VLOOKUP(A20,'Label-ID'!E:I,3,FALSE)&amp;" - "&amp;VLOOKUP(A20,'Label-ID'!E:I,5,FALSE),VLOOKUP(A20,'Label-ID'!F:I,3,FALSE)&amp;" - Zeile "&amp;VLOOKUP(A20,'Label-ID'!F:I,2,FALSE)&amp;" - "&amp;VLOOKUP(A20,'Label-ID'!F:I,4,FALSE)))</f>
        <v>#N/A</v>
      </c>
      <c r="C20" s="56">
        <f>HEBESATZ*0.035</f>
        <v>0.14000000000000001</v>
      </c>
      <c r="D20" s="23">
        <f>IF('Stammdaten(1)'!$O$2=1,IFERROR(VLOOKUP(A20,'Tats_Steuer(1)'!E:G,3,FALSE),0)*IF(C20=0,1,C20),0)</f>
        <v>153160.00000000003</v>
      </c>
      <c r="E20" s="2"/>
      <c r="F20" s="2"/>
    </row>
    <row r="21" spans="1:6" x14ac:dyDescent="0.55000000000000004">
      <c r="A21" s="16" t="s">
        <v>42</v>
      </c>
      <c r="B21" s="16" t="s">
        <v>43</v>
      </c>
      <c r="C21" s="10"/>
      <c r="D21" s="2"/>
      <c r="E21" s="3">
        <f>VLOOKUP(A21,'TRR(1)'!A:E,4,FALSE)</f>
        <v>0</v>
      </c>
      <c r="F21" s="2">
        <f>D21+E21</f>
        <v>0</v>
      </c>
    </row>
    <row r="22" spans="1:6" x14ac:dyDescent="0.55000000000000004">
      <c r="A22" s="15" t="s">
        <v>44</v>
      </c>
      <c r="B22" s="15" t="s">
        <v>45</v>
      </c>
      <c r="C22" s="10"/>
      <c r="D22" s="3">
        <f>D14+D18+D21</f>
        <v>326285.5</v>
      </c>
      <c r="E22" s="3">
        <f>SUM(E14:E21)</f>
        <v>0</v>
      </c>
      <c r="F22" s="2">
        <f>D22+E22</f>
        <v>326285.5</v>
      </c>
    </row>
    <row r="23" spans="1:6" ht="14.7" thickBot="1" x14ac:dyDescent="0.6">
      <c r="A23" s="16" t="s">
        <v>4</v>
      </c>
      <c r="B23" s="16" t="s">
        <v>4</v>
      </c>
      <c r="C23" s="10"/>
    </row>
    <row r="24" spans="1:6" ht="14.7" thickBot="1" x14ac:dyDescent="0.6">
      <c r="A24" s="15" t="s">
        <v>46</v>
      </c>
      <c r="B24" s="15" t="s">
        <v>47</v>
      </c>
      <c r="C24" s="10"/>
      <c r="D24" s="3">
        <f>D25-D40</f>
        <v>1010000</v>
      </c>
      <c r="E24" s="3">
        <f>F24-D24</f>
        <v>-1010000</v>
      </c>
      <c r="F24" s="6">
        <v>0</v>
      </c>
    </row>
    <row r="25" spans="1:6" collapsed="1" x14ac:dyDescent="0.55000000000000004">
      <c r="A25" s="16" t="s">
        <v>48</v>
      </c>
      <c r="B25" s="16" t="s">
        <v>49</v>
      </c>
      <c r="C25" s="10"/>
      <c r="D25" s="2">
        <f>D26+D27+D28+D29+D30+D31+D32+D33+D34+D35+D36+D37+D38+D39</f>
        <v>1010000</v>
      </c>
      <c r="E25" s="3"/>
      <c r="F25" s="2"/>
    </row>
    <row r="26" spans="1:6" ht="20.399999999999999" hidden="1" outlineLevel="1" x14ac:dyDescent="0.55000000000000004">
      <c r="A26" s="20" t="s">
        <v>968</v>
      </c>
      <c r="B26" s="22" t="str">
        <f>IFERROR(VLOOKUP(A26,'Label-ID'!D:I,5,FALSE)&amp;" - Zeile "&amp;VLOOKUP(A26,'Label-ID'!D:I,4,FALSE)&amp;" - "&amp;VLOOKUP(A26,'Label-ID'!D:I,6,FALSE),IFERROR(VLOOKUP(A26,'Label-ID'!E:I,4,FALSE)&amp;" - Zeile "&amp;VLOOKUP(A26,'Label-ID'!E:I,3,FALSE)&amp;" - "&amp;VLOOKUP(A26,'Label-ID'!E:I,5,FALSE),VLOOKUP(A26,'Label-ID'!F:I,3,FALSE)&amp;" - Zeile "&amp;VLOOKUP(A26,'Label-ID'!F:I,2,FALSE)&amp;" - "&amp;VLOOKUP(A26,'Label-ID'!F:I,4,FALSE)))</f>
        <v>Anlage GK - Zeile 11.1.1 - Gewinn (+) / Verlust (-) lt. G+V nach Steuern (vor Gewinnabführung und Gewinnverwendung)</v>
      </c>
      <c r="C26" s="56"/>
      <c r="D26" s="23">
        <f>IFERROR(VLOOKUP(A26,'Tats_Steuer(1)'!E:G,3,FALSE),0)*IF(C26=0,1,C26)</f>
        <v>1000000</v>
      </c>
      <c r="E26" s="2"/>
      <c r="F26" s="2"/>
    </row>
    <row r="27" spans="1:6" hidden="1" outlineLevel="1" x14ac:dyDescent="0.55000000000000004">
      <c r="A27" s="20" t="s">
        <v>971</v>
      </c>
      <c r="B27" s="22" t="str">
        <f>IFERROR(VLOOKUP(A27,'Label-ID'!D:I,5,FALSE)&amp;" - Zeile "&amp;VLOOKUP(A27,'Label-ID'!D:I,4,FALSE)&amp;" - "&amp;VLOOKUP(A27,'Label-ID'!D:I,6,FALSE),IFERROR(VLOOKUP(A27,'Label-ID'!E:I,4,FALSE)&amp;" - Zeile "&amp;VLOOKUP(A27,'Label-ID'!E:I,3,FALSE)&amp;" - "&amp;VLOOKUP(A27,'Label-ID'!E:I,5,FALSE),VLOOKUP(A27,'Label-ID'!F:I,3,FALSE)&amp;" - Zeile "&amp;VLOOKUP(A27,'Label-ID'!F:I,2,FALSE)&amp;" - "&amp;VLOOKUP(A27,'Label-ID'!F:I,4,FALSE)))</f>
        <v>Anlage GK - Zeile 11.1.2 - Dazu: manuelle Korrektur des Jahresüberschusses/-fehlbetrages (HB)</v>
      </c>
      <c r="C27" s="56"/>
      <c r="D27" s="23">
        <f>IFERROR(VLOOKUP(A27,'Tats_Steuer(1)'!E:G,3,FALSE),0)*IF(C27=0,1,C27)</f>
        <v>10000</v>
      </c>
      <c r="E27" s="2"/>
      <c r="F27" s="2"/>
    </row>
    <row r="28" spans="1:6" hidden="1" outlineLevel="1" x14ac:dyDescent="0.55000000000000004">
      <c r="A28" s="20" t="s">
        <v>1009</v>
      </c>
      <c r="B28" s="22" t="str">
        <f>IFERROR(VLOOKUP(A28,'Label-ID'!D:I,5,FALSE)&amp;" - Zeile "&amp;VLOOKUP(A28,'Label-ID'!D:I,4,FALSE)&amp;" - "&amp;VLOOKUP(A28,'Label-ID'!D:I,6,FALSE),IFERROR(VLOOKUP(A28,'Label-ID'!E:I,4,FALSE)&amp;" - Zeile "&amp;VLOOKUP(A28,'Label-ID'!E:I,3,FALSE)&amp;" - "&amp;VLOOKUP(A28,'Label-ID'!E:I,5,FALSE),VLOOKUP(A28,'Label-ID'!F:I,3,FALSE)&amp;" - Zeile "&amp;VLOOKUP(A28,'Label-ID'!F:I,2,FALSE)&amp;" - "&amp;VLOOKUP(A28,'Label-ID'!F:I,4,FALSE)))</f>
        <v>Anlage GK - Zeile 51.1 - Dazu: Körperschaftsteuer lt. Handelsbilanz</v>
      </c>
      <c r="C28" s="56"/>
      <c r="D28" s="23">
        <f>IFERROR(VLOOKUP(A28,'Tats_Steuer(1)'!E:G,3,FALSE),0)*IF(C28=0,1,C28)</f>
        <v>0</v>
      </c>
      <c r="E28" s="2"/>
      <c r="F28" s="2"/>
    </row>
    <row r="29" spans="1:6" hidden="1" outlineLevel="1" x14ac:dyDescent="0.55000000000000004">
      <c r="A29" s="21" t="s">
        <v>1011</v>
      </c>
      <c r="B29" s="22" t="str">
        <f>IFERROR(VLOOKUP(A29,'Label-ID'!D:I,5,FALSE)&amp;" - Zeile "&amp;VLOOKUP(A29,'Label-ID'!D:I,4,FALSE)&amp;" - "&amp;VLOOKUP(A29,'Label-ID'!D:I,6,FALSE),IFERROR(VLOOKUP(A29,'Label-ID'!E:I,4,FALSE)&amp;" - Zeile "&amp;VLOOKUP(A29,'Label-ID'!E:I,3,FALSE)&amp;" - "&amp;VLOOKUP(A29,'Label-ID'!E:I,5,FALSE),VLOOKUP(A29,'Label-ID'!F:I,3,FALSE)&amp;" - Zeile "&amp;VLOOKUP(A29,'Label-ID'!F:I,2,FALSE)&amp;" - "&amp;VLOOKUP(A29,'Label-ID'!F:I,4,FALSE)))</f>
        <v>Anlage GK - Zeile 51.3 - Dazu: Körperschaftsteuer lt. Handelsbilanz - für Vorjahre</v>
      </c>
      <c r="C29" s="56"/>
      <c r="D29" s="23">
        <f>IFERROR(VLOOKUP(A29,'Tats_Steuer(1)'!E:G,3,FALSE),0)*IF(C29=0,1,C29)</f>
        <v>0</v>
      </c>
      <c r="E29" s="2"/>
      <c r="F29" s="2"/>
    </row>
    <row r="30" spans="1:6" hidden="1" outlineLevel="1" x14ac:dyDescent="0.55000000000000004">
      <c r="A30" s="20" t="s">
        <v>1013</v>
      </c>
      <c r="B30" s="22" t="str">
        <f>IFERROR(VLOOKUP(A30,'Label-ID'!D:I,5,FALSE)&amp;" - Zeile "&amp;VLOOKUP(A30,'Label-ID'!D:I,4,FALSE)&amp;" - "&amp;VLOOKUP(A30,'Label-ID'!D:I,6,FALSE),IFERROR(VLOOKUP(A30,'Label-ID'!E:I,4,FALSE)&amp;" - Zeile "&amp;VLOOKUP(A30,'Label-ID'!E:I,3,FALSE)&amp;" - "&amp;VLOOKUP(A30,'Label-ID'!E:I,5,FALSE),VLOOKUP(A30,'Label-ID'!F:I,3,FALSE)&amp;" - Zeile "&amp;VLOOKUP(A30,'Label-ID'!F:I,2,FALSE)&amp;" - "&amp;VLOOKUP(A30,'Label-ID'!F:I,4,FALSE)))</f>
        <v>Anlage GK - Zeile 51.5 - Dazu: Umlage Körperschaftsteuer lt. Handelsbilanz - für Vorjahre</v>
      </c>
      <c r="C30" s="56"/>
      <c r="D30" s="23">
        <f>IFERROR(VLOOKUP(A30,'Tats_Steuer(1)'!E:G,3,FALSE),0)*IF(C30=0,1,C30)</f>
        <v>0</v>
      </c>
      <c r="E30" s="2"/>
      <c r="F30" s="2"/>
    </row>
    <row r="31" spans="1:6" hidden="1" outlineLevel="1" x14ac:dyDescent="0.55000000000000004">
      <c r="A31" s="21" t="s">
        <v>1017</v>
      </c>
      <c r="B31" s="22" t="str">
        <f>IFERROR(VLOOKUP(A31,'Label-ID'!D:I,5,FALSE)&amp;" - Zeile "&amp;VLOOKUP(A31,'Label-ID'!D:I,4,FALSE)&amp;" - "&amp;VLOOKUP(A31,'Label-ID'!D:I,6,FALSE),IFERROR(VLOOKUP(A31,'Label-ID'!E:I,4,FALSE)&amp;" - Zeile "&amp;VLOOKUP(A31,'Label-ID'!E:I,3,FALSE)&amp;" - "&amp;VLOOKUP(A31,'Label-ID'!E:I,5,FALSE),VLOOKUP(A31,'Label-ID'!F:I,3,FALSE)&amp;" - Zeile "&amp;VLOOKUP(A31,'Label-ID'!F:I,2,FALSE)&amp;" - "&amp;VLOOKUP(A31,'Label-ID'!F:I,4,FALSE)))</f>
        <v>Anlage GK - Zeile 52.1 - Dazu: Solidaritätszuschlag lt. Handelsbilanz</v>
      </c>
      <c r="C31" s="56"/>
      <c r="D31" s="23">
        <f>IFERROR(VLOOKUP(A31,'Tats_Steuer(1)'!E:G,3,FALSE),0)*IF(C31=0,1,C31)</f>
        <v>0</v>
      </c>
      <c r="E31" s="2"/>
      <c r="F31" s="2"/>
    </row>
    <row r="32" spans="1:6" hidden="1" outlineLevel="1" x14ac:dyDescent="0.55000000000000004">
      <c r="A32" s="21" t="s">
        <v>1019</v>
      </c>
      <c r="B32" s="22" t="str">
        <f>IFERROR(VLOOKUP(A32,'Label-ID'!D:I,5,FALSE)&amp;" - Zeile "&amp;VLOOKUP(A32,'Label-ID'!D:I,4,FALSE)&amp;" - "&amp;VLOOKUP(A32,'Label-ID'!D:I,6,FALSE),IFERROR(VLOOKUP(A32,'Label-ID'!E:I,4,FALSE)&amp;" - Zeile "&amp;VLOOKUP(A32,'Label-ID'!E:I,3,FALSE)&amp;" - "&amp;VLOOKUP(A32,'Label-ID'!E:I,5,FALSE),VLOOKUP(A32,'Label-ID'!F:I,3,FALSE)&amp;" - Zeile "&amp;VLOOKUP(A32,'Label-ID'!F:I,2,FALSE)&amp;" - "&amp;VLOOKUP(A32,'Label-ID'!F:I,4,FALSE)))</f>
        <v>Anlage GK - Zeile 52.3 - Dazu: Solidaritätszuschlag lt. Handelsbilanz - für Vorjahre</v>
      </c>
      <c r="C32" s="56"/>
      <c r="D32" s="23">
        <f>IFERROR(VLOOKUP(A32,'Tats_Steuer(1)'!E:G,3,FALSE),0)*IF(C32=0,1,C32)</f>
        <v>0</v>
      </c>
      <c r="E32" s="2"/>
      <c r="F32" s="2"/>
    </row>
    <row r="33" spans="1:6" hidden="1" outlineLevel="1" x14ac:dyDescent="0.55000000000000004">
      <c r="A33" s="21" t="s">
        <v>1023</v>
      </c>
      <c r="B33" s="22" t="str">
        <f>IFERROR(VLOOKUP(A33,'Label-ID'!D:I,5,FALSE)&amp;" - Zeile "&amp;VLOOKUP(A33,'Label-ID'!D:I,4,FALSE)&amp;" - "&amp;VLOOKUP(A33,'Label-ID'!D:I,6,FALSE),IFERROR(VLOOKUP(A33,'Label-ID'!E:I,4,FALSE)&amp;" - Zeile "&amp;VLOOKUP(A33,'Label-ID'!E:I,3,FALSE)&amp;" - "&amp;VLOOKUP(A33,'Label-ID'!E:I,5,FALSE),VLOOKUP(A33,'Label-ID'!F:I,3,FALSE)&amp;" - Zeile "&amp;VLOOKUP(A33,'Label-ID'!F:I,2,FALSE)&amp;" - "&amp;VLOOKUP(A33,'Label-ID'!F:I,4,FALSE)))</f>
        <v>Anlage GK - Zeile 52.7 - Dazu: Umlage Solidaritätszuschlag lt. Handelsbilanz - für Vorjahre</v>
      </c>
      <c r="C33" s="56"/>
      <c r="D33" s="23">
        <f>IFERROR(VLOOKUP(A33,'Tats_Steuer(1)'!E:G,3,FALSE),0)*IF(C33=0,1,C33)</f>
        <v>0</v>
      </c>
      <c r="E33" s="2"/>
      <c r="F33" s="2"/>
    </row>
    <row r="34" spans="1:6" ht="20.399999999999999" hidden="1" outlineLevel="1" x14ac:dyDescent="0.55000000000000004">
      <c r="A34" s="21" t="s">
        <v>1024</v>
      </c>
      <c r="B34" s="22" t="str">
        <f>IFERROR(VLOOKUP(A34,'Label-ID'!D:I,5,FALSE)&amp;" - Zeile "&amp;VLOOKUP(A34,'Label-ID'!D:I,4,FALSE)&amp;" - "&amp;VLOOKUP(A34,'Label-ID'!D:I,6,FALSE),IFERROR(VLOOKUP(A34,'Label-ID'!E:I,4,FALSE)&amp;" - Zeile "&amp;VLOOKUP(A34,'Label-ID'!E:I,3,FALSE)&amp;" - "&amp;VLOOKUP(A34,'Label-ID'!E:I,5,FALSE),VLOOKUP(A34,'Label-ID'!F:I,3,FALSE)&amp;" - Zeile "&amp;VLOOKUP(A34,'Label-ID'!F:I,2,FALSE)&amp;" - "&amp;VLOOKUP(A34,'Label-ID'!F:I,4,FALSE)))</f>
        <v>Anlage GK - Zeile 52.8 - Dazu: Solidaritätszuschlag auf die Kapitalertragsteuer, für die die Voraussetzungen des § 36a Abs. 1 Satz 1 EStG nicht erfüllt sind (erfolgswirksam gebucht lt. Handelsbilanz)</v>
      </c>
      <c r="C34" s="56"/>
      <c r="D34" s="23">
        <f>IFERROR(VLOOKUP(A34,'Tats_Steuer(1)'!E:G,3,FALSE),0)*IF(C34=0,1,C34)</f>
        <v>0</v>
      </c>
      <c r="E34" s="2"/>
      <c r="F34" s="2"/>
    </row>
    <row r="35" spans="1:6" ht="20.399999999999999" hidden="1" outlineLevel="1" x14ac:dyDescent="0.55000000000000004">
      <c r="A35" s="21" t="s">
        <v>1031</v>
      </c>
      <c r="B35" s="22" t="str">
        <f>IFERROR(VLOOKUP(A35,'Label-ID'!D:I,5,FALSE)&amp;" - Zeile "&amp;VLOOKUP(A35,'Label-ID'!D:I,4,FALSE)&amp;" - "&amp;VLOOKUP(A35,'Label-ID'!D:I,6,FALSE),IFERROR(VLOOKUP(A35,'Label-ID'!E:I,4,FALSE)&amp;" - Zeile "&amp;VLOOKUP(A35,'Label-ID'!E:I,3,FALSE)&amp;" - "&amp;VLOOKUP(A35,'Label-ID'!E:I,5,FALSE),VLOOKUP(A35,'Label-ID'!F:I,3,FALSE)&amp;" - Zeile "&amp;VLOOKUP(A35,'Label-ID'!F:I,2,FALSE)&amp;" - "&amp;VLOOKUP(A35,'Label-ID'!F:I,4,FALSE)))</f>
        <v>Anlage GK - Zeile 53.5 - Dazu: Kapitalertragsteuer, für die die Voraussetzungen des § 36a Abs. 1 Satz 1 EStG nicht erfüllt sind (lt. Handelsbilanz; Übertrag aus der Anlage WA Zeile 6.1)</v>
      </c>
      <c r="C35" s="56"/>
      <c r="D35" s="23">
        <f>IFERROR(VLOOKUP(A35,'Tats_Steuer(1)'!E:G,3,FALSE),0)*IF(C35=0,1,C35)</f>
        <v>0</v>
      </c>
      <c r="E35" s="2"/>
      <c r="F35" s="2"/>
    </row>
    <row r="36" spans="1:6" hidden="1" outlineLevel="1" x14ac:dyDescent="0.55000000000000004">
      <c r="A36" s="21" t="s">
        <v>1034</v>
      </c>
      <c r="B36" s="22" t="str">
        <f>IFERROR(VLOOKUP(A36,'Label-ID'!D:I,5,FALSE)&amp;" - Zeile "&amp;VLOOKUP(A36,'Label-ID'!D:I,4,FALSE)&amp;" - "&amp;VLOOKUP(A36,'Label-ID'!D:I,6,FALSE),IFERROR(VLOOKUP(A36,'Label-ID'!E:I,4,FALSE)&amp;" - Zeile "&amp;VLOOKUP(A36,'Label-ID'!E:I,3,FALSE)&amp;" - "&amp;VLOOKUP(A36,'Label-ID'!E:I,5,FALSE),VLOOKUP(A36,'Label-ID'!F:I,3,FALSE)&amp;" - Zeile "&amp;VLOOKUP(A36,'Label-ID'!F:I,2,FALSE)&amp;" - "&amp;VLOOKUP(A36,'Label-ID'!F:I,4,FALSE)))</f>
        <v>Anlage GK - Zeile 54.1 - Dazu: Gewerbesteuer lt. Handelsbilanz</v>
      </c>
      <c r="C36" s="56"/>
      <c r="D36" s="23">
        <f>IFERROR(VLOOKUP(A36,'Tats_Steuer(1)'!E:G,3,FALSE),0)*IF(C36=0,1,C36)</f>
        <v>0</v>
      </c>
      <c r="E36" s="2"/>
      <c r="F36" s="2"/>
    </row>
    <row r="37" spans="1:6" hidden="1" outlineLevel="1" x14ac:dyDescent="0.55000000000000004">
      <c r="A37" s="21" t="s">
        <v>1036</v>
      </c>
      <c r="B37" s="22" t="str">
        <f>IFERROR(VLOOKUP(A37,'Label-ID'!D:I,5,FALSE)&amp;" - Zeile "&amp;VLOOKUP(A37,'Label-ID'!D:I,4,FALSE)&amp;" - "&amp;VLOOKUP(A37,'Label-ID'!D:I,6,FALSE),IFERROR(VLOOKUP(A37,'Label-ID'!E:I,4,FALSE)&amp;" - Zeile "&amp;VLOOKUP(A37,'Label-ID'!E:I,3,FALSE)&amp;" - "&amp;VLOOKUP(A37,'Label-ID'!E:I,5,FALSE),VLOOKUP(A37,'Label-ID'!F:I,3,FALSE)&amp;" - Zeile "&amp;VLOOKUP(A37,'Label-ID'!F:I,2,FALSE)&amp;" - "&amp;VLOOKUP(A37,'Label-ID'!F:I,4,FALSE)))</f>
        <v>Anlage GK - Zeile 54.5 - Dazu: Gewerbesteuer lt. Handelsbilanz - für Vorjahre</v>
      </c>
      <c r="C37" s="56"/>
      <c r="D37" s="23">
        <f>IFERROR(VLOOKUP(A37,'Tats_Steuer(1)'!E:G,3,FALSE),0)*IF(C37=0,1,C37)</f>
        <v>0</v>
      </c>
      <c r="E37" s="2"/>
      <c r="F37" s="2"/>
    </row>
    <row r="38" spans="1:6" hidden="1" outlineLevel="1" x14ac:dyDescent="0.55000000000000004">
      <c r="A38" s="21" t="s">
        <v>1038</v>
      </c>
      <c r="B38" s="22" t="str">
        <f>IFERROR(VLOOKUP(A38,'Label-ID'!D:I,5,FALSE)&amp;" - Zeile "&amp;VLOOKUP(A38,'Label-ID'!D:I,4,FALSE)&amp;" - "&amp;VLOOKUP(A38,'Label-ID'!D:I,6,FALSE),IFERROR(VLOOKUP(A38,'Label-ID'!E:I,4,FALSE)&amp;" - Zeile "&amp;VLOOKUP(A38,'Label-ID'!E:I,3,FALSE)&amp;" - "&amp;VLOOKUP(A38,'Label-ID'!E:I,5,FALSE),VLOOKUP(A38,'Label-ID'!F:I,3,FALSE)&amp;" - Zeile "&amp;VLOOKUP(A38,'Label-ID'!F:I,2,FALSE)&amp;" - "&amp;VLOOKUP(A38,'Label-ID'!F:I,4,FALSE)))</f>
        <v>Anlage GK - Zeile 54.7 - Dazu: Umlage Gewerbesteuer lt. Handelsbilanz - für Vorjahre</v>
      </c>
      <c r="C38" s="56"/>
      <c r="D38" s="23">
        <f>IFERROR(VLOOKUP(A38,'Tats_Steuer(1)'!E:G,3,FALSE),0)*IF(C38=0,1,C38)</f>
        <v>0</v>
      </c>
      <c r="E38" s="2"/>
      <c r="F38" s="2"/>
    </row>
    <row r="39" spans="1:6" hidden="1" outlineLevel="1" x14ac:dyDescent="0.55000000000000004">
      <c r="A39" s="21" t="s">
        <v>1043</v>
      </c>
      <c r="B39" s="22" t="str">
        <f>IFERROR(VLOOKUP(A39,'Label-ID'!D:I,5,FALSE)&amp;" - Zeile "&amp;VLOOKUP(A39,'Label-ID'!D:I,4,FALSE)&amp;" - "&amp;VLOOKUP(A39,'Label-ID'!D:I,6,FALSE),IFERROR(VLOOKUP(A39,'Label-ID'!E:I,4,FALSE)&amp;" - Zeile "&amp;VLOOKUP(A39,'Label-ID'!E:I,3,FALSE)&amp;" - "&amp;VLOOKUP(A39,'Label-ID'!E:I,5,FALSE),VLOOKUP(A39,'Label-ID'!F:I,3,FALSE)&amp;" - Zeile "&amp;VLOOKUP(A39,'Label-ID'!F:I,2,FALSE)&amp;" - "&amp;VLOOKUP(A39,'Label-ID'!F:I,4,FALSE)))</f>
        <v>Anlage GK - Zeile 57.2 - Dazu: Ausländische Personensteuern i. S. des § 10 Nr. 2 KStG lt. Handelsbilanz</v>
      </c>
      <c r="C39" s="56"/>
      <c r="D39" s="23">
        <f>IFERROR(VLOOKUP(A39,'Tats_Steuer(1)'!E:G,3,FALSE),0)*IF(C39=0,1,C39)</f>
        <v>0</v>
      </c>
      <c r="E39" s="2"/>
      <c r="F39" s="2"/>
    </row>
    <row r="40" spans="1:6" collapsed="1" x14ac:dyDescent="0.55000000000000004">
      <c r="A40" s="16" t="s">
        <v>50</v>
      </c>
      <c r="B40" s="16" t="s">
        <v>51</v>
      </c>
      <c r="C40" s="10"/>
      <c r="D40" s="2">
        <f>-D41+D42</f>
        <v>0</v>
      </c>
      <c r="E40" s="3"/>
      <c r="F40" s="2"/>
    </row>
    <row r="41" spans="1:6" hidden="1" outlineLevel="1" x14ac:dyDescent="0.55000000000000004">
      <c r="A41" s="21" t="s">
        <v>1247</v>
      </c>
      <c r="B41" s="22" t="str">
        <f>IFERROR(VLOOKUP(A41,'Label-ID'!D:I,5,FALSE)&amp;" - Zeile "&amp;VLOOKUP(A41,'Label-ID'!D:I,4,FALSE)&amp;" - "&amp;VLOOKUP(A41,'Label-ID'!D:I,6,FALSE),IFERROR(VLOOKUP(A41,'Label-ID'!E:I,4,FALSE)&amp;" - Zeile "&amp;VLOOKUP(A41,'Label-ID'!E:I,3,FALSE)&amp;" - "&amp;VLOOKUP(A41,'Label-ID'!E:I,5,FALSE),VLOOKUP(A41,'Label-ID'!F:I,3,FALSE)&amp;" - Zeile "&amp;VLOOKUP(A41,'Label-ID'!F:I,2,FALSE)&amp;" - "&amp;VLOOKUP(A41,'Label-ID'!F:I,4,FALSE)))</f>
        <v>Anlage GK - Zeile 164 - Davon ab: Von der Organgesellschaft an den Organträger abzuführender Gewinn</v>
      </c>
      <c r="C41" s="56"/>
      <c r="D41" s="23">
        <f>IFERROR(VLOOKUP(A41,'Tats_Steuer(1)'!E:G,3,FALSE),0)*IF(C41=0,1,C41)</f>
        <v>0</v>
      </c>
      <c r="E41" s="2"/>
      <c r="F41" s="2"/>
    </row>
    <row r="42" spans="1:6" ht="20.399999999999999" hidden="1" outlineLevel="1" x14ac:dyDescent="0.55000000000000004">
      <c r="A42" s="21" t="s">
        <v>1246</v>
      </c>
      <c r="B42" s="22" t="str">
        <f>IFERROR(VLOOKUP(A42,'Label-ID'!D:I,5,FALSE)&amp;" - Zeile "&amp;VLOOKUP(A42,'Label-ID'!D:I,4,FALSE)&amp;" - "&amp;VLOOKUP(A42,'Label-ID'!D:I,6,FALSE),IFERROR(VLOOKUP(A42,'Label-ID'!E:I,4,FALSE)&amp;" - Zeile "&amp;VLOOKUP(A42,'Label-ID'!E:I,3,FALSE)&amp;" - "&amp;VLOOKUP(A42,'Label-ID'!E:I,5,FALSE),VLOOKUP(A42,'Label-ID'!F:I,3,FALSE)&amp;" - Zeile "&amp;VLOOKUP(A42,'Label-ID'!F:I,2,FALSE)&amp;" - "&amp;VLOOKUP(A42,'Label-ID'!F:I,4,FALSE)))</f>
        <v>Anlage GK - Zeile 165 - Dazu: Vom Organträger an die Organgesellschaft zum Ausgleich eines sonst entstehenden Jahresfehlbetrages zu leistender Betrag</v>
      </c>
      <c r="C42" s="56"/>
      <c r="D42" s="23">
        <f>IFERROR(VLOOKUP(A42,'Tats_Steuer(1)'!E:G,3,FALSE),0)*IF(C42=0,1,C42)</f>
        <v>0</v>
      </c>
      <c r="E42" s="2"/>
      <c r="F42" s="2"/>
    </row>
    <row r="43" spans="1:6" x14ac:dyDescent="0.55000000000000004">
      <c r="A43" s="16"/>
      <c r="B43" s="16"/>
      <c r="C43" s="10"/>
      <c r="D43" s="2"/>
      <c r="E43" s="2"/>
      <c r="F43" s="2"/>
    </row>
    <row r="44" spans="1:6" x14ac:dyDescent="0.55000000000000004">
      <c r="A44" s="14" t="s">
        <v>52</v>
      </c>
      <c r="B44" s="14" t="s">
        <v>53</v>
      </c>
      <c r="C44" s="5"/>
      <c r="D44" s="5" t="s">
        <v>33</v>
      </c>
      <c r="E44" s="5" t="s">
        <v>33</v>
      </c>
      <c r="F44" s="5" t="s">
        <v>33</v>
      </c>
    </row>
    <row r="45" spans="1:6" x14ac:dyDescent="0.55000000000000004">
      <c r="A45" s="16" t="s">
        <v>4</v>
      </c>
      <c r="B45" s="16" t="s">
        <v>4</v>
      </c>
      <c r="C45" s="1"/>
    </row>
    <row r="46" spans="1:6" x14ac:dyDescent="0.55000000000000004">
      <c r="A46" s="14" t="s">
        <v>54</v>
      </c>
      <c r="B46" s="14" t="s">
        <v>55</v>
      </c>
      <c r="C46" s="5"/>
      <c r="D46" s="5" t="s">
        <v>33</v>
      </c>
      <c r="E46" s="5" t="s">
        <v>33</v>
      </c>
      <c r="F46" s="5" t="s">
        <v>33</v>
      </c>
    </row>
    <row r="47" spans="1:6" x14ac:dyDescent="0.55000000000000004">
      <c r="A47" s="16" t="s">
        <v>56</v>
      </c>
      <c r="B47" s="16" t="s">
        <v>57</v>
      </c>
      <c r="C47" s="1"/>
      <c r="D47" s="2">
        <f>D24*TAXCURR_KONZERN</f>
        <v>303000</v>
      </c>
      <c r="E47" s="2">
        <f>E24*TAXCURR_KONZERN</f>
        <v>-303000</v>
      </c>
      <c r="F47" s="2">
        <f>D47+E47</f>
        <v>0</v>
      </c>
    </row>
    <row r="48" spans="1:6" x14ac:dyDescent="0.55000000000000004">
      <c r="A48" s="16" t="s">
        <v>4</v>
      </c>
      <c r="B48" s="16" t="s">
        <v>4</v>
      </c>
      <c r="C48" s="1"/>
    </row>
    <row r="49" spans="1:6" x14ac:dyDescent="0.55000000000000004">
      <c r="A49" s="14" t="s">
        <v>58</v>
      </c>
      <c r="B49" s="14" t="s">
        <v>59</v>
      </c>
      <c r="C49" s="5"/>
      <c r="D49" s="5" t="s">
        <v>33</v>
      </c>
      <c r="E49" s="5" t="s">
        <v>33</v>
      </c>
      <c r="F49" s="5" t="s">
        <v>33</v>
      </c>
    </row>
    <row r="50" spans="1:6" collapsed="1" x14ac:dyDescent="0.55000000000000004">
      <c r="A50" s="16" t="s">
        <v>60</v>
      </c>
      <c r="B50" s="16" t="s">
        <v>61</v>
      </c>
      <c r="C50" s="1"/>
      <c r="D50" s="2">
        <f>SUM(D51:D52)</f>
        <v>0</v>
      </c>
      <c r="E50" s="2">
        <f>SUM(E51:E52)</f>
        <v>0</v>
      </c>
      <c r="F50" s="2">
        <f t="shared" ref="F50:F57" si="0">D50+E50</f>
        <v>0</v>
      </c>
    </row>
    <row r="51" spans="1:6" hidden="1" outlineLevel="1" x14ac:dyDescent="0.55000000000000004">
      <c r="A51" s="16"/>
      <c r="B51" s="16" t="s">
        <v>3377</v>
      </c>
      <c r="C51" s="10">
        <f>TAXCURR</f>
        <v>0.3</v>
      </c>
      <c r="D51" s="2">
        <f>D24*C51</f>
        <v>303000</v>
      </c>
      <c r="E51" s="2">
        <f>E24*C51</f>
        <v>-303000</v>
      </c>
      <c r="F51" s="2">
        <f t="shared" si="0"/>
        <v>0</v>
      </c>
    </row>
    <row r="52" spans="1:6" hidden="1" outlineLevel="1" x14ac:dyDescent="0.55000000000000004">
      <c r="A52" s="16"/>
      <c r="B52" s="16" t="s">
        <v>3378</v>
      </c>
      <c r="C52" s="10">
        <f>TAXCURR_KONZERN</f>
        <v>0.3</v>
      </c>
      <c r="D52" s="2">
        <f>-D24*C52</f>
        <v>-303000</v>
      </c>
      <c r="E52" s="2">
        <f>-E24*C52</f>
        <v>303000</v>
      </c>
      <c r="F52" s="2">
        <f t="shared" si="0"/>
        <v>0</v>
      </c>
    </row>
    <row r="53" spans="1:6" ht="14.7" collapsed="1" thickBot="1" x14ac:dyDescent="0.6">
      <c r="A53" s="16" t="s">
        <v>62</v>
      </c>
      <c r="B53" s="16" t="s">
        <v>63</v>
      </c>
      <c r="C53" s="1"/>
      <c r="D53" s="2">
        <f>SUM(D54:D55)</f>
        <v>-1767.5</v>
      </c>
      <c r="E53" s="2"/>
      <c r="F53" s="2">
        <f t="shared" si="0"/>
        <v>-1767.5</v>
      </c>
    </row>
    <row r="54" spans="1:6" hidden="1" outlineLevel="1" x14ac:dyDescent="0.55000000000000004">
      <c r="A54" s="16"/>
      <c r="B54" s="16" t="s">
        <v>3375</v>
      </c>
      <c r="C54" s="10">
        <f>HEBESATZ*0.035</f>
        <v>0.14000000000000001</v>
      </c>
      <c r="D54" s="2">
        <f>D24*C54</f>
        <v>141400</v>
      </c>
      <c r="E54" s="2"/>
      <c r="F54" s="2">
        <f t="shared" si="0"/>
        <v>141400</v>
      </c>
    </row>
    <row r="55" spans="1:6" ht="14.7" hidden="1" outlineLevel="1" thickBot="1" x14ac:dyDescent="0.6">
      <c r="A55" s="16"/>
      <c r="B55" s="16" t="s">
        <v>3376</v>
      </c>
      <c r="C55" s="10">
        <f>GEWST</f>
        <v>0.14174999999999999</v>
      </c>
      <c r="D55" s="2">
        <f>-D24*C55</f>
        <v>-143167.5</v>
      </c>
      <c r="E55" s="2"/>
      <c r="F55" s="2">
        <f t="shared" si="0"/>
        <v>-143167.5</v>
      </c>
    </row>
    <row r="56" spans="1:6" ht="14.7" thickBot="1" x14ac:dyDescent="0.6">
      <c r="A56" s="16" t="s">
        <v>64</v>
      </c>
      <c r="B56" s="16" t="s">
        <v>65</v>
      </c>
      <c r="C56" s="1"/>
      <c r="D56" s="2"/>
      <c r="E56" s="7">
        <v>0</v>
      </c>
      <c r="F56" s="2">
        <f t="shared" si="0"/>
        <v>0</v>
      </c>
    </row>
    <row r="57" spans="1:6" ht="14.7" thickBot="1" x14ac:dyDescent="0.6">
      <c r="A57" s="16" t="s">
        <v>66</v>
      </c>
      <c r="B57" s="16" t="s">
        <v>67</v>
      </c>
      <c r="C57" s="1"/>
      <c r="D57" s="2"/>
      <c r="E57" s="7">
        <v>0</v>
      </c>
      <c r="F57" s="2">
        <f t="shared" si="0"/>
        <v>0</v>
      </c>
    </row>
    <row r="58" spans="1:6" x14ac:dyDescent="0.55000000000000004">
      <c r="A58" s="16" t="s">
        <v>4</v>
      </c>
      <c r="B58" s="16" t="s">
        <v>4</v>
      </c>
      <c r="C58" s="1"/>
    </row>
    <row r="59" spans="1:6" x14ac:dyDescent="0.55000000000000004">
      <c r="A59" s="14" t="s">
        <v>68</v>
      </c>
      <c r="B59" s="14" t="s">
        <v>69</v>
      </c>
      <c r="C59" s="5"/>
      <c r="D59" s="5" t="s">
        <v>33</v>
      </c>
      <c r="E59" s="5" t="s">
        <v>33</v>
      </c>
      <c r="F59" s="5" t="s">
        <v>33</v>
      </c>
    </row>
    <row r="60" spans="1:6" x14ac:dyDescent="0.55000000000000004">
      <c r="A60" s="16" t="s">
        <v>70</v>
      </c>
      <c r="B60" s="16" t="s">
        <v>71</v>
      </c>
      <c r="C60" s="1"/>
      <c r="D60" s="2"/>
      <c r="E60" s="2">
        <f>VLOOKUP(A60,'TRR(1)'!A:E,4,FALSE)</f>
        <v>0</v>
      </c>
      <c r="F60" s="2">
        <f t="shared" ref="F60:F63" si="1">D60+E60</f>
        <v>0</v>
      </c>
    </row>
    <row r="61" spans="1:6" x14ac:dyDescent="0.55000000000000004">
      <c r="A61" s="16" t="s">
        <v>72</v>
      </c>
      <c r="B61" s="16" t="s">
        <v>73</v>
      </c>
      <c r="C61" s="1"/>
      <c r="D61" s="2"/>
      <c r="E61" s="2">
        <f>VLOOKUP(A61,'TRR(1)'!A:E,4,FALSE)</f>
        <v>0</v>
      </c>
      <c r="F61" s="2">
        <f t="shared" si="1"/>
        <v>0</v>
      </c>
    </row>
    <row r="62" spans="1:6" x14ac:dyDescent="0.55000000000000004">
      <c r="A62" s="16" t="s">
        <v>74</v>
      </c>
      <c r="B62" s="16" t="s">
        <v>75</v>
      </c>
      <c r="C62" s="1"/>
      <c r="D62" s="2"/>
      <c r="E62" s="2">
        <f>VLOOKUP(A62,'TRR(1)'!A:E,4,FALSE)</f>
        <v>0</v>
      </c>
      <c r="F62" s="2">
        <f t="shared" si="1"/>
        <v>0</v>
      </c>
    </row>
    <row r="63" spans="1:6" x14ac:dyDescent="0.55000000000000004">
      <c r="A63" s="16" t="s">
        <v>76</v>
      </c>
      <c r="B63" s="16" t="s">
        <v>77</v>
      </c>
      <c r="C63" s="1"/>
      <c r="D63" s="2"/>
      <c r="E63" s="2">
        <f>VLOOKUP(A63,'TRR(1)'!A:E,4,FALSE)</f>
        <v>0</v>
      </c>
      <c r="F63" s="2">
        <f t="shared" si="1"/>
        <v>0</v>
      </c>
    </row>
    <row r="64" spans="1:6" x14ac:dyDescent="0.55000000000000004">
      <c r="A64" s="16" t="s">
        <v>4</v>
      </c>
      <c r="B64" s="16" t="s">
        <v>4</v>
      </c>
      <c r="C64" s="1"/>
    </row>
    <row r="65" spans="1:6" x14ac:dyDescent="0.55000000000000004">
      <c r="A65" s="14" t="s">
        <v>78</v>
      </c>
      <c r="B65" s="14" t="s">
        <v>79</v>
      </c>
      <c r="C65" s="5"/>
      <c r="D65" s="5" t="s">
        <v>33</v>
      </c>
      <c r="E65" s="5" t="s">
        <v>33</v>
      </c>
      <c r="F65" s="5" t="s">
        <v>33</v>
      </c>
    </row>
    <row r="66" spans="1:6" x14ac:dyDescent="0.55000000000000004">
      <c r="A66" s="16" t="s">
        <v>80</v>
      </c>
      <c r="B66" s="16" t="s">
        <v>81</v>
      </c>
      <c r="C66" s="1"/>
      <c r="D66" s="2"/>
      <c r="E66" s="2">
        <f>VLOOKUP(A66,'TRR(1)'!A:E,4,FALSE)</f>
        <v>0</v>
      </c>
      <c r="F66" s="2">
        <f t="shared" ref="F66:F77" si="2">D66+E66</f>
        <v>0</v>
      </c>
    </row>
    <row r="67" spans="1:6" x14ac:dyDescent="0.55000000000000004">
      <c r="A67" s="16" t="s">
        <v>82</v>
      </c>
      <c r="B67" s="16" t="s">
        <v>83</v>
      </c>
      <c r="C67" s="1"/>
      <c r="D67" s="2">
        <v>0</v>
      </c>
      <c r="E67" s="2">
        <f>VLOOKUP(A67,'TRR(1)'!A:E,4,FALSE)</f>
        <v>0</v>
      </c>
      <c r="F67" s="2">
        <f t="shared" si="2"/>
        <v>0</v>
      </c>
    </row>
    <row r="68" spans="1:6" collapsed="1" x14ac:dyDescent="0.55000000000000004">
      <c r="A68" s="16" t="s">
        <v>84</v>
      </c>
      <c r="B68" s="16" t="s">
        <v>85</v>
      </c>
      <c r="C68" s="1"/>
      <c r="D68" s="2">
        <f>SUM(D69:D70)</f>
        <v>0</v>
      </c>
      <c r="E68" s="2">
        <f>VLOOKUP(A68,'TRR(1)'!A:E,4,FALSE)</f>
        <v>0</v>
      </c>
      <c r="F68" s="2">
        <f t="shared" si="2"/>
        <v>0</v>
      </c>
    </row>
    <row r="69" spans="1:6" ht="20.399999999999999" hidden="1" outlineLevel="1" x14ac:dyDescent="0.55000000000000004">
      <c r="A69" s="18" t="s">
        <v>86</v>
      </c>
      <c r="B69" s="22" t="str">
        <f>IFERROR(VLOOKUP(A69,'Label-ID'!D:I,5,FALSE)&amp;" - Zeile "&amp;VLOOKUP(A69,'Label-ID'!D:I,4,FALSE)&amp;" - "&amp;VLOOKUP(A69,'Label-ID'!D:I,6,FALSE),IFERROR(VLOOKUP(A69,'Label-ID'!E:I,4,FALSE)&amp;" - Zeile "&amp;VLOOKUP(A69,'Label-ID'!E:I,3,FALSE)&amp;" - "&amp;VLOOKUP(A69,'Label-ID'!E:I,5,FALSE),VLOOKUP(A69,'Label-ID'!F:I,3,FALSE)&amp;" - Zeile "&amp;VLOOKUP(A69,'Label-ID'!F:I,2,FALSE)&amp;" - "&amp;VLOOKUP(A69,'Label-ID'!F:I,4,FALSE)))</f>
        <v xml:space="preserve"> - Zeile 25 - Davon ab: Niedrigerer Betrag aus Zeile 21 und 24, höchstens 1 Mio. € (Übertrag des Betrages lt. Hauptspalte nach Zeile 56 der Anlage ZVE)</v>
      </c>
      <c r="C69" s="56">
        <f>KST</f>
        <v>0.15825</v>
      </c>
      <c r="D69" s="2">
        <f>IFERROR(VLOOKUP(A69,'Tats_Steuer(1)'!E:G,3,FALSE),0)*IF(C69=0,1,C69)</f>
        <v>0</v>
      </c>
      <c r="E69" s="2"/>
      <c r="F69" s="2">
        <f t="shared" si="2"/>
        <v>0</v>
      </c>
    </row>
    <row r="70" spans="1:6" ht="20.399999999999999" hidden="1" outlineLevel="1" x14ac:dyDescent="0.55000000000000004">
      <c r="A70" s="18" t="s">
        <v>87</v>
      </c>
      <c r="B70" s="22" t="str">
        <f>IFERROR(VLOOKUP(A70,'Label-ID'!D:I,5,FALSE)&amp;" - Zeile "&amp;VLOOKUP(A70,'Label-ID'!D:I,4,FALSE)&amp;" - "&amp;VLOOKUP(A70,'Label-ID'!D:I,6,FALSE),IFERROR(VLOOKUP(A70,'Label-ID'!E:I,4,FALSE)&amp;" - Zeile "&amp;VLOOKUP(A70,'Label-ID'!E:I,3,FALSE)&amp;" - "&amp;VLOOKUP(A70,'Label-ID'!E:I,5,FALSE),VLOOKUP(A70,'Label-ID'!F:I,3,FALSE)&amp;" - Zeile "&amp;VLOOKUP(A70,'Label-ID'!F:I,2,FALSE)&amp;" - "&amp;VLOOKUP(A70,'Label-ID'!F:I,4,FALSE)))</f>
        <v xml:space="preserve"> - Zeile 27 - Davon ab: Betrag lt. Zeile 26 Hauptspalte, höchstens 60 % des Betrages aus Zeile 26 Vorspalte (Übertrag des Betrages lt. Hauptspalte nach Zeile 56 der Anlage ZVE)</v>
      </c>
      <c r="C70" s="56">
        <f>KST</f>
        <v>0.15825</v>
      </c>
      <c r="D70" s="2">
        <f>IFERROR(VLOOKUP(A70,'Tats_Steuer(1)'!E:G,3,FALSE),0)*IF(C70=0,1,C70)</f>
        <v>0</v>
      </c>
      <c r="E70" s="2"/>
      <c r="F70" s="2">
        <f t="shared" si="2"/>
        <v>0</v>
      </c>
    </row>
    <row r="71" spans="1:6" x14ac:dyDescent="0.55000000000000004">
      <c r="A71" s="16" t="s">
        <v>88</v>
      </c>
      <c r="B71" s="16" t="s">
        <v>89</v>
      </c>
      <c r="C71" s="1"/>
      <c r="D71" s="2">
        <v>0</v>
      </c>
      <c r="E71" s="2">
        <f>VLOOKUP(A71,'TRR(1)'!A:E,4,FALSE)</f>
        <v>0</v>
      </c>
      <c r="F71" s="2">
        <f t="shared" si="2"/>
        <v>0</v>
      </c>
    </row>
    <row r="72" spans="1:6" x14ac:dyDescent="0.55000000000000004">
      <c r="A72" s="16" t="s">
        <v>90</v>
      </c>
      <c r="B72" s="16" t="s">
        <v>91</v>
      </c>
      <c r="C72" s="1"/>
      <c r="D72" s="2">
        <v>0</v>
      </c>
      <c r="E72" s="2">
        <f>VLOOKUP(A72,'TRR(1)'!A:E,4,FALSE)</f>
        <v>0</v>
      </c>
      <c r="F72" s="2">
        <f t="shared" si="2"/>
        <v>0</v>
      </c>
    </row>
    <row r="73" spans="1:6" collapsed="1" x14ac:dyDescent="0.55000000000000004">
      <c r="A73" s="16" t="s">
        <v>92</v>
      </c>
      <c r="B73" s="16" t="s">
        <v>93</v>
      </c>
      <c r="C73" s="1"/>
      <c r="D73" s="2">
        <f>SUM(D74)</f>
        <v>0</v>
      </c>
      <c r="E73" s="2">
        <f>VLOOKUP(A73,'TRR(1)'!A:E,4,FALSE)</f>
        <v>0</v>
      </c>
      <c r="F73" s="2">
        <f t="shared" si="2"/>
        <v>0</v>
      </c>
    </row>
    <row r="74" spans="1:6" hidden="1" outlineLevel="1" x14ac:dyDescent="0.55000000000000004">
      <c r="A74" s="18" t="s">
        <v>94</v>
      </c>
      <c r="B74" s="22" t="str">
        <f>IFERROR(VLOOKUP(A74,'Label-ID'!D:I,5,FALSE)&amp;" - Zeile "&amp;VLOOKUP(A74,'Label-ID'!D:I,4,FALSE)&amp;" - "&amp;VLOOKUP(A74,'Label-ID'!D:I,6,FALSE),IFERROR(VLOOKUP(A74,'Label-ID'!E:I,4,FALSE)&amp;" - Zeile "&amp;VLOOKUP(A74,'Label-ID'!E:I,3,FALSE)&amp;" - "&amp;VLOOKUP(A74,'Label-ID'!E:I,5,FALSE),VLOOKUP(A74,'Label-ID'!F:I,3,FALSE)&amp;" - Zeile "&amp;VLOOKUP(A74,'Label-ID'!F:I,2,FALSE)&amp;" - "&amp;VLOOKUP(A74,'Label-ID'!F:I,4,FALSE)))</f>
        <v>GewSt 1 A - Zeile 149 - Davon ab: Verlustabzug im laufenden Erhebungszeitraum</v>
      </c>
      <c r="C74" s="56">
        <f>GEWST</f>
        <v>0.14174999999999999</v>
      </c>
      <c r="D74" s="2">
        <f>IFERROR(VLOOKUP(A74,'Tats_Steuer(1)'!E:G,3,FALSE),0)*IF(C74=0,1,C74)</f>
        <v>0</v>
      </c>
      <c r="E74" s="2"/>
      <c r="F74" s="2">
        <f t="shared" si="2"/>
        <v>0</v>
      </c>
    </row>
    <row r="75" spans="1:6" x14ac:dyDescent="0.55000000000000004">
      <c r="A75" s="16" t="s">
        <v>95</v>
      </c>
      <c r="B75" s="16" t="s">
        <v>96</v>
      </c>
      <c r="C75" s="1"/>
      <c r="D75" s="2">
        <v>0</v>
      </c>
      <c r="E75" s="2">
        <f>VLOOKUP(A75,'TRR(1)'!A:E,4,FALSE)</f>
        <v>0</v>
      </c>
      <c r="F75" s="2">
        <f t="shared" si="2"/>
        <v>0</v>
      </c>
    </row>
    <row r="76" spans="1:6" x14ac:dyDescent="0.55000000000000004">
      <c r="A76" s="16" t="s">
        <v>97</v>
      </c>
      <c r="B76" s="16" t="s">
        <v>98</v>
      </c>
      <c r="C76" s="1"/>
      <c r="D76" s="2">
        <v>0</v>
      </c>
      <c r="E76" s="2">
        <f>VLOOKUP(A76,'TRR(1)'!A:E,4,FALSE)</f>
        <v>0</v>
      </c>
      <c r="F76" s="2">
        <f t="shared" si="2"/>
        <v>0</v>
      </c>
    </row>
    <row r="77" spans="1:6" x14ac:dyDescent="0.55000000000000004">
      <c r="A77" s="16" t="s">
        <v>99</v>
      </c>
      <c r="B77" s="16" t="s">
        <v>100</v>
      </c>
      <c r="C77" s="1"/>
      <c r="D77" s="2">
        <v>0</v>
      </c>
      <c r="E77" s="2">
        <f>VLOOKUP(A77,'TRR(1)'!A:E,4,FALSE)</f>
        <v>0</v>
      </c>
      <c r="F77" s="2">
        <f t="shared" si="2"/>
        <v>0</v>
      </c>
    </row>
    <row r="78" spans="1:6" ht="14.7" thickBot="1" x14ac:dyDescent="0.6">
      <c r="A78" s="16" t="s">
        <v>4</v>
      </c>
      <c r="B78" s="16" t="s">
        <v>4</v>
      </c>
      <c r="C78" s="1"/>
    </row>
    <row r="79" spans="1:6" ht="14.7" thickBot="1" x14ac:dyDescent="0.6">
      <c r="A79" s="15" t="s">
        <v>101</v>
      </c>
      <c r="B79" s="15" t="s">
        <v>102</v>
      </c>
      <c r="C79" s="4"/>
      <c r="D79" s="3">
        <v>0</v>
      </c>
      <c r="E79" s="6">
        <v>0</v>
      </c>
      <c r="F79" s="2">
        <f>D79+E79</f>
        <v>0</v>
      </c>
    </row>
    <row r="80" spans="1:6" x14ac:dyDescent="0.55000000000000004">
      <c r="A80" s="16" t="s">
        <v>4</v>
      </c>
      <c r="B80" s="16" t="s">
        <v>4</v>
      </c>
      <c r="C80" s="1"/>
    </row>
    <row r="81" spans="1:6" x14ac:dyDescent="0.55000000000000004">
      <c r="A81" s="14" t="s">
        <v>103</v>
      </c>
      <c r="B81" s="24" t="s">
        <v>417</v>
      </c>
      <c r="C81" s="5"/>
      <c r="D81" s="5" t="s">
        <v>33</v>
      </c>
      <c r="E81" s="5" t="s">
        <v>33</v>
      </c>
      <c r="F81" s="5" t="s">
        <v>33</v>
      </c>
    </row>
    <row r="82" spans="1:6" ht="40.799999999999997" x14ac:dyDescent="0.55000000000000004">
      <c r="A82" s="29" t="s">
        <v>1242</v>
      </c>
      <c r="B82" s="22" t="str">
        <f>IFERROR(VLOOKUP(A82,'Label-ID'!D:I,5,FALSE)&amp;" - Zeile "&amp;VLOOKUP(A82,'Label-ID'!D:I,4,FALSE)&amp;" - "&amp;VLOOKUP(A82,'Label-ID'!D:I,6,FALSE),IFERROR(VLOOKUP(A82,'Label-ID'!E:I,4,FALSE)&amp;" - Zeile "&amp;VLOOKUP(A82,'Label-ID'!E:I,3,FALSE)&amp;" - "&amp;VLOOKUP(A82,'Label-ID'!E:I,5,FALSE),VLOOKUP(A82,'Label-ID'!F:I,3,FALSE)&amp;" - Zeile "&amp;VLOOKUP(A82,'Label-ID'!F:I,2,FALSE)&amp;" - "&amp;VLOOKUP(A82,'Label-ID'!F:I,4,FALSE)))</f>
        <v xml:space="preserve">Anlage GK - Zeile 25 - Nicht bei Organgesellschaften und – bei Organträgern – ohne von Organgesellschaften übernommene Beträge:  Dazu: Nach § 4 Abs. 6 UmwStG nicht zu berücksichtigender Anteil an einem Übernahmeverlust lt. gesonderter und einheitlicher Feststellung der Personengesellschaft (ohne Vorzeichen eintragen) </v>
      </c>
      <c r="C82" s="56">
        <f>TAXCURR</f>
        <v>0.3</v>
      </c>
      <c r="D82" s="32">
        <f>IFERROR(VLOOKUP(A82,'Tats_Steuer(1)'!E:G,3,FALSE),0)*IF(C82=0,1,C82)</f>
        <v>0</v>
      </c>
      <c r="E82" s="16"/>
      <c r="F82" s="16"/>
    </row>
    <row r="83" spans="1:6" x14ac:dyDescent="0.55000000000000004">
      <c r="A83" s="29" t="s">
        <v>987</v>
      </c>
      <c r="B83" s="22" t="str">
        <f>IFERROR(VLOOKUP(A83,'Label-ID'!D:I,5,FALSE)&amp;" - Zeile "&amp;VLOOKUP(A83,'Label-ID'!D:I,4,FALSE)&amp;" - "&amp;VLOOKUP(A83,'Label-ID'!D:I,6,FALSE),IFERROR(VLOOKUP(A83,'Label-ID'!E:I,4,FALSE)&amp;" - Zeile "&amp;VLOOKUP(A83,'Label-ID'!E:I,3,FALSE)&amp;" - "&amp;VLOOKUP(A83,'Label-ID'!E:I,5,FALSE),VLOOKUP(A83,'Label-ID'!F:I,3,FALSE)&amp;" - Zeile "&amp;VLOOKUP(A83,'Label-ID'!F:I,2,FALSE)&amp;" - "&amp;VLOOKUP(A83,'Label-ID'!F:I,4,FALSE)))</f>
        <v>Anlage GK - Zeile 26 - Dazu / Davon ab: Betrag nach § 4e Abs. 3 EStG</v>
      </c>
      <c r="C83" s="56">
        <f>TAXCURR</f>
        <v>0.3</v>
      </c>
      <c r="D83" s="32">
        <f>IFERROR(VLOOKUP(A83,'Tats_Steuer(1)'!E:G,3,FALSE),0)*IF(C83=0,1,C83)</f>
        <v>3000</v>
      </c>
      <c r="E83" s="16"/>
      <c r="F83" s="16"/>
    </row>
    <row r="84" spans="1:6" x14ac:dyDescent="0.55000000000000004">
      <c r="A84" s="29" t="s">
        <v>988</v>
      </c>
      <c r="B84" s="22" t="str">
        <f>IFERROR(VLOOKUP(A84,'Label-ID'!D:I,5,FALSE)&amp;" - Zeile "&amp;VLOOKUP(A84,'Label-ID'!D:I,4,FALSE)&amp;" - "&amp;VLOOKUP(A84,'Label-ID'!D:I,6,FALSE),IFERROR(VLOOKUP(A84,'Label-ID'!E:I,4,FALSE)&amp;" - Zeile "&amp;VLOOKUP(A84,'Label-ID'!E:I,3,FALSE)&amp;" - "&amp;VLOOKUP(A84,'Label-ID'!E:I,5,FALSE),VLOOKUP(A84,'Label-ID'!F:I,3,FALSE)&amp;" - Zeile "&amp;VLOOKUP(A84,'Label-ID'!F:I,2,FALSE)&amp;" - "&amp;VLOOKUP(A84,'Label-ID'!F:I,4,FALSE)))</f>
        <v>Anlage GK - Zeile 27 - Dazu / Davon ab: Betrag nach § 4f EStG</v>
      </c>
      <c r="C84" s="56">
        <f>TAXCURR</f>
        <v>0.3</v>
      </c>
      <c r="D84" s="32">
        <f>IFERROR(VLOOKUP(A84,'Tats_Steuer(1)'!E:G,3,FALSE),0)*IF(C84=0,1,C84)</f>
        <v>3000</v>
      </c>
      <c r="E84" s="16"/>
      <c r="F84" s="16"/>
    </row>
    <row r="85" spans="1:6" ht="27" customHeight="1" x14ac:dyDescent="0.55000000000000004">
      <c r="A85" s="29" t="s">
        <v>1243</v>
      </c>
      <c r="B85" s="22" t="str">
        <f>IFERROR(VLOOKUP(A85,'Label-ID'!D:I,5,FALSE)&amp;" - Zeile "&amp;VLOOKUP(A85,'Label-ID'!D:I,4,FALSE)&amp;" - "&amp;VLOOKUP(A85,'Label-ID'!D:I,6,FALSE),IFERROR(VLOOKUP(A85,'Label-ID'!E:I,4,FALSE)&amp;" - Zeile "&amp;VLOOKUP(A85,'Label-ID'!E:I,3,FALSE)&amp;" - "&amp;VLOOKUP(A85,'Label-ID'!E:I,5,FALSE),VLOOKUP(A85,'Label-ID'!F:I,3,FALSE)&amp;" - Zeile "&amp;VLOOKUP(A85,'Label-ID'!F:I,2,FALSE)&amp;" - "&amp;VLOOKUP(A85,'Label-ID'!F:I,4,FALSE)))</f>
        <v>Anlage GK - Zeile 28 - Dazu: Nicht abziehbare Aufwendungen für Rechteüberlassungen nach § 4j Abs. 3 EStG (lt. gesonderter Einzelaufstellung)</v>
      </c>
      <c r="C85" s="56">
        <f>TAXCURR</f>
        <v>0.3</v>
      </c>
      <c r="D85" s="32">
        <f>IFERROR(VLOOKUP(A85,'Tats_Steuer(1)'!E:G,3,FALSE),0)*IF(C85=0,1,C85)</f>
        <v>0</v>
      </c>
      <c r="E85" s="16"/>
      <c r="F85" s="16"/>
    </row>
    <row r="86" spans="1:6" collapsed="1" x14ac:dyDescent="0.55000000000000004">
      <c r="A86" s="29"/>
      <c r="B86" s="30" t="s">
        <v>1244</v>
      </c>
      <c r="C86" s="31"/>
      <c r="D86" s="32">
        <f>D87+D88-D89+D90+D91+D92-D93+D94-D95-D96</f>
        <v>0</v>
      </c>
      <c r="E86" s="2"/>
      <c r="F86" s="2"/>
    </row>
    <row r="87" spans="1:6" hidden="1" outlineLevel="1" x14ac:dyDescent="0.55000000000000004">
      <c r="A87" s="21"/>
      <c r="B87" s="22" t="e">
        <f>IFERROR(VLOOKUP(A87,'Label-ID'!D:I,5,FALSE)&amp;" - Zeile "&amp;VLOOKUP(A87,'Label-ID'!D:I,4,FALSE)&amp;" - "&amp;VLOOKUP(A87,'Label-ID'!D:I,6,FALSE),IFERROR(VLOOKUP(A87,'Label-ID'!E:I,4,FALSE)&amp;" - Zeile "&amp;VLOOKUP(A87,'Label-ID'!E:I,3,FALSE)&amp;" - "&amp;VLOOKUP(A87,'Label-ID'!E:I,5,FALSE),VLOOKUP(A87,'Label-ID'!F:I,3,FALSE)&amp;" - Zeile "&amp;VLOOKUP(A87,'Label-ID'!F:I,2,FALSE)&amp;" - "&amp;VLOOKUP(A87,'Label-ID'!F:I,4,FALSE)))</f>
        <v>#N/A</v>
      </c>
      <c r="C87" s="56">
        <f t="shared" ref="C87:C96" si="3">TAXCURR</f>
        <v>0.3</v>
      </c>
      <c r="D87" s="23">
        <f>IFERROR(VLOOKUP(A87,'Tats_Steuer(1)'!E:G,3,FALSE),0)*IF(C87=0,1,C87)</f>
        <v>0</v>
      </c>
      <c r="E87" s="16"/>
      <c r="F87" s="16"/>
    </row>
    <row r="88" spans="1:6" hidden="1" outlineLevel="1" x14ac:dyDescent="0.55000000000000004">
      <c r="A88" s="21"/>
      <c r="B88" s="22" t="e">
        <f>IFERROR(VLOOKUP(A88,'Label-ID'!D:I,5,FALSE)&amp;" - Zeile "&amp;VLOOKUP(A88,'Label-ID'!D:I,4,FALSE)&amp;" - "&amp;VLOOKUP(A88,'Label-ID'!D:I,6,FALSE),IFERROR(VLOOKUP(A88,'Label-ID'!E:I,4,FALSE)&amp;" - Zeile "&amp;VLOOKUP(A88,'Label-ID'!E:I,3,FALSE)&amp;" - "&amp;VLOOKUP(A88,'Label-ID'!E:I,5,FALSE),VLOOKUP(A88,'Label-ID'!F:I,3,FALSE)&amp;" - Zeile "&amp;VLOOKUP(A88,'Label-ID'!F:I,2,FALSE)&amp;" - "&amp;VLOOKUP(A88,'Label-ID'!F:I,4,FALSE)))</f>
        <v>#N/A</v>
      </c>
      <c r="C88" s="56">
        <f t="shared" si="3"/>
        <v>0.3</v>
      </c>
      <c r="D88" s="23">
        <f>IFERROR(VLOOKUP(A88,'Tats_Steuer(1)'!E:G,3,FALSE),0)*IF(C88=0,1,C88)</f>
        <v>0</v>
      </c>
      <c r="E88" s="16"/>
      <c r="F88" s="16"/>
    </row>
    <row r="89" spans="1:6" hidden="1" outlineLevel="1" x14ac:dyDescent="0.55000000000000004">
      <c r="A89" s="21"/>
      <c r="B89" s="22" t="e">
        <f>IFERROR(VLOOKUP(A89,'Label-ID'!D:I,5,FALSE)&amp;" - Zeile "&amp;VLOOKUP(A89,'Label-ID'!D:I,4,FALSE)&amp;" - "&amp;VLOOKUP(A89,'Label-ID'!D:I,6,FALSE),IFERROR(VLOOKUP(A89,'Label-ID'!E:I,4,FALSE)&amp;" - Zeile "&amp;VLOOKUP(A89,'Label-ID'!E:I,3,FALSE)&amp;" - "&amp;VLOOKUP(A89,'Label-ID'!E:I,5,FALSE),VLOOKUP(A89,'Label-ID'!F:I,3,FALSE)&amp;" - Zeile "&amp;VLOOKUP(A89,'Label-ID'!F:I,2,FALSE)&amp;" - "&amp;VLOOKUP(A89,'Label-ID'!F:I,4,FALSE)))</f>
        <v>#N/A</v>
      </c>
      <c r="C89" s="56">
        <f t="shared" si="3"/>
        <v>0.3</v>
      </c>
      <c r="D89" s="23">
        <f>IFERROR(VLOOKUP(A89,'Tats_Steuer(1)'!E:G,3,FALSE),0)*IF(C89=0,1,C89)</f>
        <v>0</v>
      </c>
      <c r="E89" s="16"/>
      <c r="F89" s="16"/>
    </row>
    <row r="90" spans="1:6" hidden="1" outlineLevel="1" x14ac:dyDescent="0.55000000000000004">
      <c r="A90" s="21"/>
      <c r="B90" s="22" t="e">
        <f>IFERROR(VLOOKUP(A90,'Label-ID'!D:I,5,FALSE)&amp;" - Zeile "&amp;VLOOKUP(A90,'Label-ID'!D:I,4,FALSE)&amp;" - "&amp;VLOOKUP(A90,'Label-ID'!D:I,6,FALSE),IFERROR(VLOOKUP(A90,'Label-ID'!E:I,4,FALSE)&amp;" - Zeile "&amp;VLOOKUP(A90,'Label-ID'!E:I,3,FALSE)&amp;" - "&amp;VLOOKUP(A90,'Label-ID'!E:I,5,FALSE),VLOOKUP(A90,'Label-ID'!F:I,3,FALSE)&amp;" - Zeile "&amp;VLOOKUP(A90,'Label-ID'!F:I,2,FALSE)&amp;" - "&amp;VLOOKUP(A90,'Label-ID'!F:I,4,FALSE)))</f>
        <v>#N/A</v>
      </c>
      <c r="C90" s="56">
        <f t="shared" si="3"/>
        <v>0.3</v>
      </c>
      <c r="D90" s="23">
        <f>IFERROR(VLOOKUP(A90,'Tats_Steuer(1)'!E:G,3,FALSE),0)*IF(C90=0,1,C90)</f>
        <v>0</v>
      </c>
      <c r="E90" s="16"/>
      <c r="F90" s="16"/>
    </row>
    <row r="91" spans="1:6" hidden="1" outlineLevel="1" x14ac:dyDescent="0.55000000000000004">
      <c r="A91" s="21"/>
      <c r="B91" s="22" t="e">
        <f>IFERROR(VLOOKUP(A91,'Label-ID'!D:I,5,FALSE)&amp;" - Zeile "&amp;VLOOKUP(A91,'Label-ID'!D:I,4,FALSE)&amp;" - "&amp;VLOOKUP(A91,'Label-ID'!D:I,6,FALSE),IFERROR(VLOOKUP(A91,'Label-ID'!E:I,4,FALSE)&amp;" - Zeile "&amp;VLOOKUP(A91,'Label-ID'!E:I,3,FALSE)&amp;" - "&amp;VLOOKUP(A91,'Label-ID'!E:I,5,FALSE),VLOOKUP(A91,'Label-ID'!F:I,3,FALSE)&amp;" - Zeile "&amp;VLOOKUP(A91,'Label-ID'!F:I,2,FALSE)&amp;" - "&amp;VLOOKUP(A91,'Label-ID'!F:I,4,FALSE)))</f>
        <v>#N/A</v>
      </c>
      <c r="C91" s="56">
        <f t="shared" si="3"/>
        <v>0.3</v>
      </c>
      <c r="D91" s="23">
        <f>IFERROR(VLOOKUP(A91,'Tats_Steuer(1)'!E:G,3,FALSE),0)*IF(C91=0,1,C91)</f>
        <v>0</v>
      </c>
      <c r="E91" s="16"/>
      <c r="F91" s="16"/>
    </row>
    <row r="92" spans="1:6" hidden="1" outlineLevel="1" x14ac:dyDescent="0.55000000000000004">
      <c r="A92" s="21"/>
      <c r="B92" s="22" t="e">
        <f>IFERROR(VLOOKUP(A92,'Label-ID'!D:I,5,FALSE)&amp;" - Zeile "&amp;VLOOKUP(A92,'Label-ID'!D:I,4,FALSE)&amp;" - "&amp;VLOOKUP(A92,'Label-ID'!D:I,6,FALSE),IFERROR(VLOOKUP(A92,'Label-ID'!E:I,4,FALSE)&amp;" - Zeile "&amp;VLOOKUP(A92,'Label-ID'!E:I,3,FALSE)&amp;" - "&amp;VLOOKUP(A92,'Label-ID'!E:I,5,FALSE),VLOOKUP(A92,'Label-ID'!F:I,3,FALSE)&amp;" - Zeile "&amp;VLOOKUP(A92,'Label-ID'!F:I,2,FALSE)&amp;" - "&amp;VLOOKUP(A92,'Label-ID'!F:I,4,FALSE)))</f>
        <v>#N/A</v>
      </c>
      <c r="C92" s="56">
        <f t="shared" si="3"/>
        <v>0.3</v>
      </c>
      <c r="D92" s="23">
        <f>IFERROR(VLOOKUP(A92,'Tats_Steuer(1)'!E:G,3,FALSE),0)*IF(C92=0,1,C92)</f>
        <v>0</v>
      </c>
      <c r="E92" s="16"/>
      <c r="F92" s="16"/>
    </row>
    <row r="93" spans="1:6" hidden="1" outlineLevel="1" x14ac:dyDescent="0.55000000000000004">
      <c r="A93" s="21"/>
      <c r="B93" s="22" t="e">
        <f>IFERROR(VLOOKUP(A93,'Label-ID'!D:I,5,FALSE)&amp;" - Zeile "&amp;VLOOKUP(A93,'Label-ID'!D:I,4,FALSE)&amp;" - "&amp;VLOOKUP(A93,'Label-ID'!D:I,6,FALSE),IFERROR(VLOOKUP(A93,'Label-ID'!E:I,4,FALSE)&amp;" - Zeile "&amp;VLOOKUP(A93,'Label-ID'!E:I,3,FALSE)&amp;" - "&amp;VLOOKUP(A93,'Label-ID'!E:I,5,FALSE),VLOOKUP(A93,'Label-ID'!F:I,3,FALSE)&amp;" - Zeile "&amp;VLOOKUP(A93,'Label-ID'!F:I,2,FALSE)&amp;" - "&amp;VLOOKUP(A93,'Label-ID'!F:I,4,FALSE)))</f>
        <v>#N/A</v>
      </c>
      <c r="C93" s="56">
        <f t="shared" si="3"/>
        <v>0.3</v>
      </c>
      <c r="D93" s="23">
        <f>IFERROR(VLOOKUP(A93,'Tats_Steuer(1)'!E:G,3,FALSE),0)*IF(C93=0,1,C93)</f>
        <v>0</v>
      </c>
      <c r="E93" s="16"/>
      <c r="F93" s="16"/>
    </row>
    <row r="94" spans="1:6" hidden="1" outlineLevel="1" x14ac:dyDescent="0.55000000000000004">
      <c r="A94" s="21"/>
      <c r="B94" s="22" t="e">
        <f>IFERROR(VLOOKUP(A94,'Label-ID'!D:I,5,FALSE)&amp;" - Zeile "&amp;VLOOKUP(A94,'Label-ID'!D:I,4,FALSE)&amp;" - "&amp;VLOOKUP(A94,'Label-ID'!D:I,6,FALSE),IFERROR(VLOOKUP(A94,'Label-ID'!E:I,4,FALSE)&amp;" - Zeile "&amp;VLOOKUP(A94,'Label-ID'!E:I,3,FALSE)&amp;" - "&amp;VLOOKUP(A94,'Label-ID'!E:I,5,FALSE),VLOOKUP(A94,'Label-ID'!F:I,3,FALSE)&amp;" - Zeile "&amp;VLOOKUP(A94,'Label-ID'!F:I,2,FALSE)&amp;" - "&amp;VLOOKUP(A94,'Label-ID'!F:I,4,FALSE)))</f>
        <v>#N/A</v>
      </c>
      <c r="C94" s="56">
        <f t="shared" si="3"/>
        <v>0.3</v>
      </c>
      <c r="D94" s="23">
        <f>IFERROR(VLOOKUP(A94,'Tats_Steuer(1)'!E:G,3,FALSE),0)*IF(C94=0,1,C94)</f>
        <v>0</v>
      </c>
      <c r="E94" s="16"/>
      <c r="F94" s="16"/>
    </row>
    <row r="95" spans="1:6" hidden="1" outlineLevel="1" x14ac:dyDescent="0.55000000000000004">
      <c r="A95" s="21"/>
      <c r="B95" s="22" t="e">
        <f>IFERROR(VLOOKUP(A95,'Label-ID'!D:I,5,FALSE)&amp;" - Zeile "&amp;VLOOKUP(A95,'Label-ID'!D:I,4,FALSE)&amp;" - "&amp;VLOOKUP(A95,'Label-ID'!D:I,6,FALSE),IFERROR(VLOOKUP(A95,'Label-ID'!E:I,4,FALSE)&amp;" - Zeile "&amp;VLOOKUP(A95,'Label-ID'!E:I,3,FALSE)&amp;" - "&amp;VLOOKUP(A95,'Label-ID'!E:I,5,FALSE),VLOOKUP(A95,'Label-ID'!F:I,3,FALSE)&amp;" - Zeile "&amp;VLOOKUP(A95,'Label-ID'!F:I,2,FALSE)&amp;" - "&amp;VLOOKUP(A95,'Label-ID'!F:I,4,FALSE)))</f>
        <v>#N/A</v>
      </c>
      <c r="C95" s="56">
        <f t="shared" si="3"/>
        <v>0.3</v>
      </c>
      <c r="D95" s="23">
        <f>IFERROR(VLOOKUP(A95,'Tats_Steuer(1)'!E:G,3,FALSE),0)*IF(C95=0,1,C95)</f>
        <v>0</v>
      </c>
      <c r="E95" s="16"/>
      <c r="F95" s="16"/>
    </row>
    <row r="96" spans="1:6" hidden="1" outlineLevel="1" x14ac:dyDescent="0.55000000000000004">
      <c r="A96" s="21"/>
      <c r="B96" s="22" t="e">
        <f>IFERROR(VLOOKUP(A96,'Label-ID'!D:I,5,FALSE)&amp;" - Zeile "&amp;VLOOKUP(A96,'Label-ID'!D:I,4,FALSE)&amp;" - "&amp;VLOOKUP(A96,'Label-ID'!D:I,6,FALSE),IFERROR(VLOOKUP(A96,'Label-ID'!E:I,4,FALSE)&amp;" - Zeile "&amp;VLOOKUP(A96,'Label-ID'!E:I,3,FALSE)&amp;" - "&amp;VLOOKUP(A96,'Label-ID'!E:I,5,FALSE),VLOOKUP(A96,'Label-ID'!F:I,3,FALSE)&amp;" - Zeile "&amp;VLOOKUP(A96,'Label-ID'!F:I,2,FALSE)&amp;" - "&amp;VLOOKUP(A96,'Label-ID'!F:I,4,FALSE)))</f>
        <v>#N/A</v>
      </c>
      <c r="C96" s="56">
        <f t="shared" si="3"/>
        <v>0.3</v>
      </c>
      <c r="D96" s="23">
        <f>IFERROR(VLOOKUP(A96,'Tats_Steuer(1)'!E:G,3,FALSE),0)*IF(C96=0,1,C96)</f>
        <v>0</v>
      </c>
      <c r="E96" s="16"/>
      <c r="F96" s="16"/>
    </row>
    <row r="97" spans="1:8" collapsed="1" x14ac:dyDescent="0.55000000000000004">
      <c r="A97" s="29"/>
      <c r="B97" s="30" t="s">
        <v>1248</v>
      </c>
      <c r="C97" s="31"/>
      <c r="D97" s="32">
        <f>D98+D99+D100+D101+D102+D103+D104+D105+D106</f>
        <v>0</v>
      </c>
      <c r="E97" s="2"/>
      <c r="F97" s="2"/>
    </row>
    <row r="98" spans="1:8" hidden="1" outlineLevel="1" x14ac:dyDescent="0.55000000000000004">
      <c r="A98" s="20"/>
      <c r="B98" s="22" t="e">
        <f>IFERROR(VLOOKUP(A98,'Label-ID'!D:I,5,FALSE)&amp;" - Zeile "&amp;VLOOKUP(A98,'Label-ID'!D:I,4,FALSE)&amp;" - "&amp;VLOOKUP(A98,'Label-ID'!D:I,6,FALSE),IFERROR(VLOOKUP(A98,'Label-ID'!E:I,4,FALSE)&amp;" - Zeile "&amp;VLOOKUP(A98,'Label-ID'!E:I,3,FALSE)&amp;" - "&amp;VLOOKUP(A98,'Label-ID'!E:I,5,FALSE),VLOOKUP(A98,'Label-ID'!F:I,3,FALSE)&amp;" - Zeile "&amp;VLOOKUP(A98,'Label-ID'!F:I,2,FALSE)&amp;" - "&amp;VLOOKUP(A98,'Label-ID'!F:I,4,FALSE)))</f>
        <v>#N/A</v>
      </c>
      <c r="C98" s="56"/>
      <c r="D98" s="23">
        <f>IFERROR(VLOOKUP(A98,'Tats_Steuer(1)'!E:G,3,FALSE),0)*IF(C98=0,1,C98)</f>
        <v>0</v>
      </c>
      <c r="E98" s="16"/>
      <c r="F98" s="16"/>
    </row>
    <row r="99" spans="1:8" hidden="1" outlineLevel="1" x14ac:dyDescent="0.55000000000000004">
      <c r="A99" s="21"/>
      <c r="B99" s="22" t="e">
        <f>IFERROR(VLOOKUP(A99,'Label-ID'!D:I,5,FALSE)&amp;" - Zeile "&amp;VLOOKUP(A99,'Label-ID'!D:I,4,FALSE)&amp;" - "&amp;VLOOKUP(A99,'Label-ID'!D:I,6,FALSE),IFERROR(VLOOKUP(A99,'Label-ID'!E:I,4,FALSE)&amp;" - Zeile "&amp;VLOOKUP(A99,'Label-ID'!E:I,3,FALSE)&amp;" - "&amp;VLOOKUP(A99,'Label-ID'!E:I,5,FALSE),VLOOKUP(A99,'Label-ID'!F:I,3,FALSE)&amp;" - Zeile "&amp;VLOOKUP(A99,'Label-ID'!F:I,2,FALSE)&amp;" - "&amp;VLOOKUP(A99,'Label-ID'!F:I,4,FALSE)))</f>
        <v>#N/A</v>
      </c>
      <c r="C99" s="56"/>
      <c r="D99" s="23">
        <f>IFERROR(VLOOKUP(A99,'Tats_Steuer(1)'!E:G,3,FALSE),0)*IF(C99=0,1,C99)</f>
        <v>0</v>
      </c>
      <c r="E99" s="16"/>
      <c r="F99" s="16"/>
    </row>
    <row r="100" spans="1:8" hidden="1" outlineLevel="1" x14ac:dyDescent="0.55000000000000004">
      <c r="A100" s="21"/>
      <c r="B100" s="22" t="e">
        <f>IFERROR(VLOOKUP(A100,'Label-ID'!D:I,5,FALSE)&amp;" - Zeile "&amp;VLOOKUP(A100,'Label-ID'!D:I,4,FALSE)&amp;" - "&amp;VLOOKUP(A100,'Label-ID'!D:I,6,FALSE),IFERROR(VLOOKUP(A100,'Label-ID'!E:I,4,FALSE)&amp;" - Zeile "&amp;VLOOKUP(A100,'Label-ID'!E:I,3,FALSE)&amp;" - "&amp;VLOOKUP(A100,'Label-ID'!E:I,5,FALSE),VLOOKUP(A100,'Label-ID'!F:I,3,FALSE)&amp;" - Zeile "&amp;VLOOKUP(A100,'Label-ID'!F:I,2,FALSE)&amp;" - "&amp;VLOOKUP(A100,'Label-ID'!F:I,4,FALSE)))</f>
        <v>#N/A</v>
      </c>
      <c r="C100" s="56"/>
      <c r="D100" s="23">
        <f>IFERROR(VLOOKUP(A100,'Tats_Steuer(1)'!E:G,3,FALSE),0)*IF(C100=0,1,C100)</f>
        <v>0</v>
      </c>
      <c r="E100" s="16"/>
      <c r="F100" s="16"/>
    </row>
    <row r="101" spans="1:8" hidden="1" outlineLevel="1" x14ac:dyDescent="0.55000000000000004">
      <c r="A101" s="21"/>
      <c r="B101" s="22" t="e">
        <f>IFERROR(VLOOKUP(A101,'Label-ID'!D:I,5,FALSE)&amp;" - Zeile "&amp;VLOOKUP(A101,'Label-ID'!D:I,4,FALSE)&amp;" - "&amp;VLOOKUP(A101,'Label-ID'!D:I,6,FALSE),IFERROR(VLOOKUP(A101,'Label-ID'!E:I,4,FALSE)&amp;" - Zeile "&amp;VLOOKUP(A101,'Label-ID'!E:I,3,FALSE)&amp;" - "&amp;VLOOKUP(A101,'Label-ID'!E:I,5,FALSE),VLOOKUP(A101,'Label-ID'!F:I,3,FALSE)&amp;" - Zeile "&amp;VLOOKUP(A101,'Label-ID'!F:I,2,FALSE)&amp;" - "&amp;VLOOKUP(A101,'Label-ID'!F:I,4,FALSE)))</f>
        <v>#N/A</v>
      </c>
      <c r="C101" s="56"/>
      <c r="D101" s="23">
        <f>IFERROR(VLOOKUP(A101,'Tats_Steuer(1)'!E:G,3,FALSE),0)*IF(C101=0,1,C101)</f>
        <v>0</v>
      </c>
      <c r="E101" s="16"/>
      <c r="F101" s="16"/>
    </row>
    <row r="102" spans="1:8" hidden="1" outlineLevel="1" x14ac:dyDescent="0.55000000000000004">
      <c r="A102" s="21"/>
      <c r="B102" s="22" t="e">
        <f>IFERROR(VLOOKUP(A102,'Label-ID'!D:I,5,FALSE)&amp;" - Zeile "&amp;VLOOKUP(A102,'Label-ID'!D:I,4,FALSE)&amp;" - "&amp;VLOOKUP(A102,'Label-ID'!D:I,6,FALSE),IFERROR(VLOOKUP(A102,'Label-ID'!E:I,4,FALSE)&amp;" - Zeile "&amp;VLOOKUP(A102,'Label-ID'!E:I,3,FALSE)&amp;" - "&amp;VLOOKUP(A102,'Label-ID'!E:I,5,FALSE),VLOOKUP(A102,'Label-ID'!F:I,3,FALSE)&amp;" - Zeile "&amp;VLOOKUP(A102,'Label-ID'!F:I,2,FALSE)&amp;" - "&amp;VLOOKUP(A102,'Label-ID'!F:I,4,FALSE)))</f>
        <v>#N/A</v>
      </c>
      <c r="C102" s="56"/>
      <c r="D102" s="23">
        <f>IFERROR(VLOOKUP(A102,'Tats_Steuer(1)'!E:G,3,FALSE),0)*IF(C102=0,1,C102)</f>
        <v>0</v>
      </c>
      <c r="E102" s="16"/>
      <c r="F102" s="16"/>
    </row>
    <row r="103" spans="1:8" hidden="1" outlineLevel="1" x14ac:dyDescent="0.55000000000000004">
      <c r="A103" s="21"/>
      <c r="B103" s="22" t="e">
        <f>IFERROR(VLOOKUP(A103,'Label-ID'!D:I,5,FALSE)&amp;" - Zeile "&amp;VLOOKUP(A103,'Label-ID'!D:I,4,FALSE)&amp;" - "&amp;VLOOKUP(A103,'Label-ID'!D:I,6,FALSE),IFERROR(VLOOKUP(A103,'Label-ID'!E:I,4,FALSE)&amp;" - Zeile "&amp;VLOOKUP(A103,'Label-ID'!E:I,3,FALSE)&amp;" - "&amp;VLOOKUP(A103,'Label-ID'!E:I,5,FALSE),VLOOKUP(A103,'Label-ID'!F:I,3,FALSE)&amp;" - Zeile "&amp;VLOOKUP(A103,'Label-ID'!F:I,2,FALSE)&amp;" - "&amp;VLOOKUP(A103,'Label-ID'!F:I,4,FALSE)))</f>
        <v>#N/A</v>
      </c>
      <c r="C103" s="56"/>
      <c r="D103" s="23">
        <f>IFERROR(VLOOKUP(A103,'Tats_Steuer(1)'!E:G,3,FALSE),0)*IF(C103=0,1,C103)</f>
        <v>0</v>
      </c>
      <c r="E103" s="16"/>
      <c r="F103" s="16"/>
    </row>
    <row r="104" spans="1:8" hidden="1" outlineLevel="1" x14ac:dyDescent="0.55000000000000004">
      <c r="A104" s="21"/>
      <c r="B104" s="22" t="e">
        <f>IFERROR(VLOOKUP(A104,'Label-ID'!D:I,5,FALSE)&amp;" - Zeile "&amp;VLOOKUP(A104,'Label-ID'!D:I,4,FALSE)&amp;" - "&amp;VLOOKUP(A104,'Label-ID'!D:I,6,FALSE),IFERROR(VLOOKUP(A104,'Label-ID'!E:I,4,FALSE)&amp;" - Zeile "&amp;VLOOKUP(A104,'Label-ID'!E:I,3,FALSE)&amp;" - "&amp;VLOOKUP(A104,'Label-ID'!E:I,5,FALSE),VLOOKUP(A104,'Label-ID'!F:I,3,FALSE)&amp;" - Zeile "&amp;VLOOKUP(A104,'Label-ID'!F:I,2,FALSE)&amp;" - "&amp;VLOOKUP(A104,'Label-ID'!F:I,4,FALSE)))</f>
        <v>#N/A</v>
      </c>
      <c r="C104" s="56"/>
      <c r="D104" s="23">
        <f>IFERROR(VLOOKUP(A104,'Tats_Steuer(1)'!E:G,3,FALSE),0)*IF(C104=0,1,C104)</f>
        <v>0</v>
      </c>
      <c r="E104" s="16"/>
      <c r="F104" s="16"/>
    </row>
    <row r="105" spans="1:8" hidden="1" outlineLevel="1" x14ac:dyDescent="0.55000000000000004">
      <c r="A105" s="21"/>
      <c r="B105" s="22" t="e">
        <f>IFERROR(VLOOKUP(A105,'Label-ID'!D:I,5,FALSE)&amp;" - Zeile "&amp;VLOOKUP(A105,'Label-ID'!D:I,4,FALSE)&amp;" - "&amp;VLOOKUP(A105,'Label-ID'!D:I,6,FALSE),IFERROR(VLOOKUP(A105,'Label-ID'!E:I,4,FALSE)&amp;" - Zeile "&amp;VLOOKUP(A105,'Label-ID'!E:I,3,FALSE)&amp;" - "&amp;VLOOKUP(A105,'Label-ID'!E:I,5,FALSE),VLOOKUP(A105,'Label-ID'!F:I,3,FALSE)&amp;" - Zeile "&amp;VLOOKUP(A105,'Label-ID'!F:I,2,FALSE)&amp;" - "&amp;VLOOKUP(A105,'Label-ID'!F:I,4,FALSE)))</f>
        <v>#N/A</v>
      </c>
      <c r="C105" s="56"/>
      <c r="D105" s="23">
        <f>IFERROR(VLOOKUP(A105,'Tats_Steuer(1)'!E:G,3,FALSE),0)*IF(C105=0,1,C105)</f>
        <v>0</v>
      </c>
      <c r="E105" s="16"/>
      <c r="F105" s="16"/>
    </row>
    <row r="106" spans="1:8" hidden="1" outlineLevel="1" x14ac:dyDescent="0.55000000000000004">
      <c r="A106" s="21"/>
      <c r="B106" s="22" t="e">
        <f>IFERROR(VLOOKUP(A106,'Label-ID'!D:I,5,FALSE)&amp;" - Zeile "&amp;VLOOKUP(A106,'Label-ID'!D:I,4,FALSE)&amp;" - "&amp;VLOOKUP(A106,'Label-ID'!D:I,6,FALSE),IFERROR(VLOOKUP(A106,'Label-ID'!E:I,4,FALSE)&amp;" - Zeile "&amp;VLOOKUP(A106,'Label-ID'!E:I,3,FALSE)&amp;" - "&amp;VLOOKUP(A106,'Label-ID'!E:I,5,FALSE),VLOOKUP(A106,'Label-ID'!F:I,3,FALSE)&amp;" - Zeile "&amp;VLOOKUP(A106,'Label-ID'!F:I,2,FALSE)&amp;" - "&amp;VLOOKUP(A106,'Label-ID'!F:I,4,FALSE)))</f>
        <v>#N/A</v>
      </c>
      <c r="C106" s="56"/>
      <c r="D106" s="23">
        <f>IFERROR(VLOOKUP(A106,'Tats_Steuer(1)'!E:G,3,FALSE),0)*IF(C106=0,1,C106)</f>
        <v>0</v>
      </c>
      <c r="E106" s="16"/>
      <c r="F106" s="16"/>
    </row>
    <row r="107" spans="1:8" collapsed="1" x14ac:dyDescent="0.55000000000000004">
      <c r="A107" s="29"/>
      <c r="B107" s="30" t="s">
        <v>3358</v>
      </c>
      <c r="C107" s="31"/>
      <c r="D107" s="32">
        <f>+D108-D109</f>
        <v>0</v>
      </c>
      <c r="E107" s="2"/>
      <c r="F107" s="2"/>
    </row>
    <row r="108" spans="1:8" hidden="1" outlineLevel="1" x14ac:dyDescent="0.55000000000000004">
      <c r="A108" s="20"/>
      <c r="B108" s="22" t="e">
        <f>IFERROR(VLOOKUP(A108,'Label-ID'!D:I,5,FALSE)&amp;" - Zeile "&amp;VLOOKUP(A108,'Label-ID'!D:I,4,FALSE)&amp;" - "&amp;VLOOKUP(A108,'Label-ID'!D:I,6,FALSE),IFERROR(VLOOKUP(A108,'Label-ID'!E:I,4,FALSE)&amp;" - Zeile "&amp;VLOOKUP(A108,'Label-ID'!E:I,3,FALSE)&amp;" - "&amp;VLOOKUP(A108,'Label-ID'!E:I,5,FALSE),VLOOKUP(A108,'Label-ID'!F:I,3,FALSE)&amp;" - Zeile "&amp;VLOOKUP(A108,'Label-ID'!F:I,2,FALSE)&amp;" - "&amp;VLOOKUP(A108,'Label-ID'!F:I,4,FALSE)))</f>
        <v>#N/A</v>
      </c>
      <c r="C108" s="56">
        <f t="shared" ref="C108:C109" si="4">TAXCURR</f>
        <v>0.3</v>
      </c>
      <c r="D108" s="23">
        <f>IFERROR(VLOOKUP(A108,'Tats_Steuer(1)'!E:G,3,FALSE),0)*IF(C108=0,1,C108)</f>
        <v>0</v>
      </c>
      <c r="E108" s="2"/>
      <c r="F108" s="2"/>
    </row>
    <row r="109" spans="1:8" hidden="1" outlineLevel="1" x14ac:dyDescent="0.55000000000000004">
      <c r="A109" s="20"/>
      <c r="B109" s="22" t="e">
        <f>IFERROR(VLOOKUP(A109,'Label-ID'!D:I,5,FALSE)&amp;" - Zeile "&amp;VLOOKUP(A109,'Label-ID'!D:I,4,FALSE)&amp;" - "&amp;VLOOKUP(A109,'Label-ID'!D:I,6,FALSE),IFERROR(VLOOKUP(A109,'Label-ID'!E:I,4,FALSE)&amp;" - Zeile "&amp;VLOOKUP(A109,'Label-ID'!E:I,3,FALSE)&amp;" - "&amp;VLOOKUP(A109,'Label-ID'!E:I,5,FALSE),VLOOKUP(A109,'Label-ID'!F:I,3,FALSE)&amp;" - Zeile "&amp;VLOOKUP(A109,'Label-ID'!F:I,2,FALSE)&amp;" - "&amp;VLOOKUP(A109,'Label-ID'!F:I,4,FALSE)))</f>
        <v>#N/A</v>
      </c>
      <c r="C109" s="56">
        <f t="shared" si="4"/>
        <v>0.3</v>
      </c>
      <c r="D109" s="23">
        <f>IFERROR(VLOOKUP(A109,'Tats_Steuer(1)'!E:G,3,FALSE),0)*IF(C109=0,1,C109)</f>
        <v>0</v>
      </c>
      <c r="E109" s="2"/>
      <c r="F109" s="35"/>
      <c r="G109" s="36"/>
      <c r="H109" s="36"/>
    </row>
    <row r="110" spans="1:8" collapsed="1" x14ac:dyDescent="0.55000000000000004">
      <c r="A110" s="29"/>
      <c r="B110" s="30" t="s">
        <v>3357</v>
      </c>
      <c r="C110" s="31"/>
      <c r="D110" s="32">
        <f>+D111+D112-D113+D114+D115+D116+D117-D118+D119+D121+D122+D123+D124-D126-D127-D128-D129-D130-D131+D132</f>
        <v>15000</v>
      </c>
      <c r="E110" s="2"/>
      <c r="F110" s="2"/>
    </row>
    <row r="111" spans="1:8" ht="20.399999999999999" hidden="1" outlineLevel="1" x14ac:dyDescent="0.55000000000000004">
      <c r="A111" s="21" t="s">
        <v>999</v>
      </c>
      <c r="B111" s="22" t="str">
        <f>IFERROR(VLOOKUP(A111,'Label-ID'!D:I,5,FALSE)&amp;" - Zeile "&amp;VLOOKUP(A111,'Label-ID'!D:I,4,FALSE)&amp;" - "&amp;VLOOKUP(A111,'Label-ID'!D:I,6,FALSE),IFERROR(VLOOKUP(A111,'Label-ID'!E:I,4,FALSE)&amp;" - Zeile "&amp;VLOOKUP(A111,'Label-ID'!E:I,3,FALSE)&amp;" - "&amp;VLOOKUP(A111,'Label-ID'!E:I,5,FALSE),VLOOKUP(A111,'Label-ID'!F:I,3,FALSE)&amp;" - Zeile "&amp;VLOOKUP(A111,'Label-ID'!F:I,2,FALSE)&amp;" - "&amp;VLOOKUP(A111,'Label-ID'!F:I,4,FALSE)))</f>
        <v>Anlage GK - Zeile 40 - Dazu / Davon ab: Erhöhung bzw. Kürzung nach § 19 Abs. 4 REITG (vorbehaltlich des § 19a Abs. 1 Satz 2 REITG)</v>
      </c>
      <c r="C111" s="56">
        <f t="shared" ref="C111:C143" si="5">TAXCURR</f>
        <v>0.3</v>
      </c>
      <c r="D111" s="23">
        <f>IFERROR(VLOOKUP(A111,'Tats_Steuer(1)'!E:G,3,FALSE),0)*IF(C111=0,1,C111)</f>
        <v>3000</v>
      </c>
      <c r="E111" s="2"/>
      <c r="F111" s="35"/>
      <c r="G111" s="36"/>
      <c r="H111" s="36"/>
    </row>
    <row r="112" spans="1:8" hidden="1" outlineLevel="1" x14ac:dyDescent="0.55000000000000004">
      <c r="A112" s="21" t="s">
        <v>1000</v>
      </c>
      <c r="B112" s="22" t="str">
        <f>IFERROR(VLOOKUP(A112,'Label-ID'!D:I,5,FALSE)&amp;" - Zeile "&amp;VLOOKUP(A112,'Label-ID'!D:I,4,FALSE)&amp;" - "&amp;VLOOKUP(A112,'Label-ID'!D:I,6,FALSE),IFERROR(VLOOKUP(A112,'Label-ID'!E:I,4,FALSE)&amp;" - Zeile "&amp;VLOOKUP(A112,'Label-ID'!E:I,3,FALSE)&amp;" - "&amp;VLOOKUP(A112,'Label-ID'!E:I,5,FALSE),VLOOKUP(A112,'Label-ID'!F:I,3,FALSE)&amp;" - Zeile "&amp;VLOOKUP(A112,'Label-ID'!F:I,2,FALSE)&amp;" - "&amp;VLOOKUP(A112,'Label-ID'!F:I,4,FALSE)))</f>
        <v>Anlage GK - Zeile 41 - Dazu: Gewinnzuschlag nach § 6b Abs. 7 EStG ggf. i. V. mit § 6c EStG</v>
      </c>
      <c r="C112" s="56">
        <f t="shared" si="5"/>
        <v>0.3</v>
      </c>
      <c r="D112" s="23">
        <f>IFERROR(VLOOKUP(A112,'Tats_Steuer(1)'!E:G,3,FALSE),0)*IF(C112=0,1,C112)</f>
        <v>3000</v>
      </c>
      <c r="E112" s="2"/>
      <c r="F112" s="35"/>
      <c r="G112" s="36"/>
      <c r="H112" s="36"/>
    </row>
    <row r="113" spans="1:8" ht="20.399999999999999" hidden="1" outlineLevel="1" x14ac:dyDescent="0.55000000000000004">
      <c r="A113" s="21" t="s">
        <v>1001</v>
      </c>
      <c r="B113" s="22" t="str">
        <f>IFERROR(VLOOKUP(A113,'Label-ID'!D:I,5,FALSE)&amp;" - Zeile "&amp;VLOOKUP(A113,'Label-ID'!D:I,4,FALSE)&amp;" - "&amp;VLOOKUP(A113,'Label-ID'!D:I,6,FALSE),IFERROR(VLOOKUP(A113,'Label-ID'!E:I,4,FALSE)&amp;" - Zeile "&amp;VLOOKUP(A113,'Label-ID'!E:I,3,FALSE)&amp;" - "&amp;VLOOKUP(A113,'Label-ID'!E:I,5,FALSE),VLOOKUP(A113,'Label-ID'!F:I,3,FALSE)&amp;" - Zeile "&amp;VLOOKUP(A113,'Label-ID'!F:I,2,FALSE)&amp;" - "&amp;VLOOKUP(A113,'Label-ID'!F:I,4,FALSE)))</f>
        <v>Anlage GK - Zeile 42 - Davon ab: Investitionsabzugsbeträge des laufenden Wirtschaftsjahres nach § 7g Abs. 1 EStG</v>
      </c>
      <c r="C113" s="56">
        <f t="shared" si="5"/>
        <v>0.3</v>
      </c>
      <c r="D113" s="23">
        <f>IFERROR(VLOOKUP(A113,'Tats_Steuer(1)'!E:G,3,FALSE),0)*IF(C113=0,1,C113)</f>
        <v>3000</v>
      </c>
      <c r="E113" s="2"/>
      <c r="F113" s="35"/>
      <c r="G113" s="36"/>
      <c r="H113" s="36"/>
    </row>
    <row r="114" spans="1:8" ht="20.399999999999999" hidden="1" outlineLevel="1" x14ac:dyDescent="0.55000000000000004">
      <c r="A114" s="21" t="s">
        <v>1002</v>
      </c>
      <c r="B114" s="22" t="str">
        <f>IFERROR(VLOOKUP(A114,'Label-ID'!D:I,5,FALSE)&amp;" - Zeile "&amp;VLOOKUP(A114,'Label-ID'!D:I,4,FALSE)&amp;" - "&amp;VLOOKUP(A114,'Label-ID'!D:I,6,FALSE),IFERROR(VLOOKUP(A114,'Label-ID'!E:I,4,FALSE)&amp;" - Zeile "&amp;VLOOKUP(A114,'Label-ID'!E:I,3,FALSE)&amp;" - "&amp;VLOOKUP(A114,'Label-ID'!E:I,5,FALSE),VLOOKUP(A114,'Label-ID'!F:I,3,FALSE)&amp;" - Zeile "&amp;VLOOKUP(A114,'Label-ID'!F:I,2,FALSE)&amp;" - "&amp;VLOOKUP(A114,'Label-ID'!F:I,4,FALSE)))</f>
        <v>Anlage GK - Zeile 43 - Dazu: Im Wirtschaftsjahr der Anschaffung / Herstellung: Investitionsabzugsbeträge nach § 7g Abs. 2 Satz 1 EStG aus 2015</v>
      </c>
      <c r="C114" s="56">
        <f t="shared" si="5"/>
        <v>0.3</v>
      </c>
      <c r="D114" s="23">
        <f>IFERROR(VLOOKUP(A114,'Tats_Steuer(1)'!E:G,3,FALSE),0)*IF(C114=0,1,C114)</f>
        <v>3000</v>
      </c>
      <c r="E114" s="2"/>
      <c r="F114" s="35"/>
      <c r="G114" s="36"/>
      <c r="H114" s="36"/>
    </row>
    <row r="115" spans="1:8" ht="20.399999999999999" hidden="1" outlineLevel="1" x14ac:dyDescent="0.55000000000000004">
      <c r="A115" s="21" t="s">
        <v>1003</v>
      </c>
      <c r="B115" s="22" t="str">
        <f>IFERROR(VLOOKUP(A115,'Label-ID'!D:I,5,FALSE)&amp;" - Zeile "&amp;VLOOKUP(A115,'Label-ID'!D:I,4,FALSE)&amp;" - "&amp;VLOOKUP(A115,'Label-ID'!D:I,6,FALSE),IFERROR(VLOOKUP(A115,'Label-ID'!E:I,4,FALSE)&amp;" - Zeile "&amp;VLOOKUP(A115,'Label-ID'!E:I,3,FALSE)&amp;" - "&amp;VLOOKUP(A115,'Label-ID'!E:I,5,FALSE),VLOOKUP(A115,'Label-ID'!F:I,3,FALSE)&amp;" - Zeile "&amp;VLOOKUP(A115,'Label-ID'!F:I,2,FALSE)&amp;" - "&amp;VLOOKUP(A115,'Label-ID'!F:I,4,FALSE)))</f>
        <v>Anlage GK - Zeile 44 - Dazu: Im Wirtschaftsjahr der Anschaffung / Herstellung: Investitionsabzugsbeträge nach § 7g Abs. 2 Satz 1 EStG aus 2016</v>
      </c>
      <c r="C115" s="56">
        <f t="shared" si="5"/>
        <v>0.3</v>
      </c>
      <c r="D115" s="23">
        <f>IFERROR(VLOOKUP(A115,'Tats_Steuer(1)'!E:G,3,FALSE),0)*IF(C115=0,1,C115)</f>
        <v>3000</v>
      </c>
      <c r="E115" s="2"/>
      <c r="F115" s="35"/>
      <c r="G115" s="36"/>
      <c r="H115" s="36"/>
    </row>
    <row r="116" spans="1:8" ht="20.399999999999999" hidden="1" outlineLevel="1" x14ac:dyDescent="0.55000000000000004">
      <c r="A116" s="21" t="s">
        <v>1004</v>
      </c>
      <c r="B116" s="22" t="str">
        <f>IFERROR(VLOOKUP(A116,'Label-ID'!D:I,5,FALSE)&amp;" - Zeile "&amp;VLOOKUP(A116,'Label-ID'!D:I,4,FALSE)&amp;" - "&amp;VLOOKUP(A116,'Label-ID'!D:I,6,FALSE),IFERROR(VLOOKUP(A116,'Label-ID'!E:I,4,FALSE)&amp;" - Zeile "&amp;VLOOKUP(A116,'Label-ID'!E:I,3,FALSE)&amp;" - "&amp;VLOOKUP(A116,'Label-ID'!E:I,5,FALSE),VLOOKUP(A116,'Label-ID'!F:I,3,FALSE)&amp;" - Zeile "&amp;VLOOKUP(A116,'Label-ID'!F:I,2,FALSE)&amp;" - "&amp;VLOOKUP(A116,'Label-ID'!F:I,4,FALSE)))</f>
        <v>Anlage GK - Zeile 45 - Dazu: Im Wirtschaftsjahr der Anschaffung / Herstellung: Investitionsabzugsbeträge nach § 7g Abs. 2 Satz 1 EStG aus 2017</v>
      </c>
      <c r="C116" s="56">
        <f t="shared" si="5"/>
        <v>0.3</v>
      </c>
      <c r="D116" s="23">
        <f>IFERROR(VLOOKUP(A116,'Tats_Steuer(1)'!E:G,3,FALSE),0)*IF(C116=0,1,C116)</f>
        <v>3000</v>
      </c>
      <c r="E116" s="2"/>
      <c r="F116" s="35"/>
      <c r="G116" s="36"/>
      <c r="H116" s="36"/>
    </row>
    <row r="117" spans="1:8" ht="20.399999999999999" hidden="1" outlineLevel="1" x14ac:dyDescent="0.55000000000000004">
      <c r="A117" s="21" t="s">
        <v>1005</v>
      </c>
      <c r="B117" s="22" t="str">
        <f>IFERROR(VLOOKUP(A117,'Label-ID'!D:I,5,FALSE)&amp;" - Zeile "&amp;VLOOKUP(A117,'Label-ID'!D:I,4,FALSE)&amp;" - "&amp;VLOOKUP(A117,'Label-ID'!D:I,6,FALSE),IFERROR(VLOOKUP(A117,'Label-ID'!E:I,4,FALSE)&amp;" - Zeile "&amp;VLOOKUP(A117,'Label-ID'!E:I,3,FALSE)&amp;" - "&amp;VLOOKUP(A117,'Label-ID'!E:I,5,FALSE),VLOOKUP(A117,'Label-ID'!F:I,3,FALSE)&amp;" - Zeile "&amp;VLOOKUP(A117,'Label-ID'!F:I,2,FALSE)&amp;" - "&amp;VLOOKUP(A117,'Label-ID'!F:I,4,FALSE)))</f>
        <v>Anlage GK - Zeile 46 - Nicht bei Organgesellschaften: Dazu: Verdeckte Gewinnausschüttungen nach § 8 Abs. 3 Satz 2 KStG (lt. gesonderter Einzelaufstellung)</v>
      </c>
      <c r="C117" s="56">
        <f t="shared" si="5"/>
        <v>0.3</v>
      </c>
      <c r="D117" s="23">
        <f>IFERROR(VLOOKUP(A117,'Tats_Steuer(1)'!E:G,3,FALSE),0)*IF(C117=0,1,C117)</f>
        <v>0</v>
      </c>
      <c r="E117" s="2"/>
      <c r="F117" s="35"/>
      <c r="G117" s="36"/>
      <c r="H117" s="36"/>
    </row>
    <row r="118" spans="1:8" ht="20.399999999999999" hidden="1" outlineLevel="1" x14ac:dyDescent="0.55000000000000004">
      <c r="A118" s="21" t="s">
        <v>1006</v>
      </c>
      <c r="B118" s="22" t="str">
        <f>IFERROR(VLOOKUP(A118,'Label-ID'!D:I,5,FALSE)&amp;" - Zeile "&amp;VLOOKUP(A118,'Label-ID'!D:I,4,FALSE)&amp;" - "&amp;VLOOKUP(A118,'Label-ID'!D:I,6,FALSE),IFERROR(VLOOKUP(A118,'Label-ID'!E:I,4,FALSE)&amp;" - Zeile "&amp;VLOOKUP(A118,'Label-ID'!E:I,3,FALSE)&amp;" - "&amp;VLOOKUP(A118,'Label-ID'!E:I,5,FALSE),VLOOKUP(A118,'Label-ID'!F:I,3,FALSE)&amp;" - Zeile "&amp;VLOOKUP(A118,'Label-ID'!F:I,2,FALSE)&amp;" - "&amp;VLOOKUP(A118,'Label-ID'!F:I,4,FALSE)))</f>
        <v>Anlage GK - Zeile 47 - Davon ab: Gewinnerhöhungen im Zusammenhang mit versteuerten verdeckten Gewinnausschüttungen (gemäß BMF-Schreiben vom 28.05.2002, BStBl I S. 603)</v>
      </c>
      <c r="C118" s="56">
        <f t="shared" si="5"/>
        <v>0.3</v>
      </c>
      <c r="D118" s="23">
        <f>IFERROR(VLOOKUP(A118,'Tats_Steuer(1)'!E:G,3,FALSE),0)*IF(C118=0,1,C118)</f>
        <v>3000</v>
      </c>
      <c r="E118" s="2"/>
      <c r="F118" s="35"/>
      <c r="G118" s="36"/>
      <c r="H118" s="36"/>
    </row>
    <row r="119" spans="1:8" ht="20.399999999999999" hidden="1" outlineLevel="1" x14ac:dyDescent="0.55000000000000004">
      <c r="A119" s="21" t="s">
        <v>1245</v>
      </c>
      <c r="B119" s="22" t="str">
        <f>IFERROR(VLOOKUP(A119,'Label-ID'!D:I,5,FALSE)&amp;" - Zeile "&amp;VLOOKUP(A119,'Label-ID'!D:I,4,FALSE)&amp;" - "&amp;VLOOKUP(A119,'Label-ID'!D:I,6,FALSE),IFERROR(VLOOKUP(A119,'Label-ID'!E:I,4,FALSE)&amp;" - Zeile "&amp;VLOOKUP(A119,'Label-ID'!E:I,3,FALSE)&amp;" - "&amp;VLOOKUP(A119,'Label-ID'!E:I,5,FALSE),VLOOKUP(A119,'Label-ID'!F:I,3,FALSE)&amp;" - Zeile "&amp;VLOOKUP(A119,'Label-ID'!F:I,2,FALSE)&amp;" - "&amp;VLOOKUP(A119,'Label-ID'!F:I,4,FALSE)))</f>
        <v>Anlage GK - Zeile 48 - Dazu: Nicht abziehbare genossenschaftliche Rückvergütungen - verdeckte Gewinnausschüttungen nach R 22 Abs. 13 KStR 2015 (Betrag lt. Zeile 18 der Anlage GR)</v>
      </c>
      <c r="C119" s="56">
        <f t="shared" si="5"/>
        <v>0.3</v>
      </c>
      <c r="D119" s="23">
        <f>IFERROR(VLOOKUP(A119,'Tats_Steuer(1)'!E:G,3,FALSE),0)*IF(C119=0,1,C119)</f>
        <v>3000</v>
      </c>
      <c r="E119" s="2"/>
      <c r="F119" s="35"/>
      <c r="G119" s="36"/>
      <c r="H119" s="36"/>
    </row>
    <row r="120" spans="1:8" ht="20.399999999999999" hidden="1" outlineLevel="1" x14ac:dyDescent="0.55000000000000004">
      <c r="A120" s="27" t="s">
        <v>1007</v>
      </c>
      <c r="B120" s="22" t="str">
        <f>IFERROR(VLOOKUP(A120,'Label-ID'!D:I,5,FALSE)&amp;" - Zeile "&amp;VLOOKUP(A120,'Label-ID'!D:I,4,FALSE)&amp;" - "&amp;VLOOKUP(A120,'Label-ID'!D:I,6,FALSE),IFERROR(VLOOKUP(A120,'Label-ID'!E:I,4,FALSE)&amp;" - Zeile "&amp;VLOOKUP(A120,'Label-ID'!E:I,3,FALSE)&amp;" - "&amp;VLOOKUP(A120,'Label-ID'!E:I,5,FALSE),VLOOKUP(A120,'Label-ID'!F:I,3,FALSE)&amp;" - Zeile "&amp;VLOOKUP(A120,'Label-ID'!F:I,2,FALSE)&amp;" - "&amp;VLOOKUP(A120,'Label-ID'!F:I,4,FALSE)))</f>
        <v xml:space="preserve"> - Zeile 50 - Nicht erfolgswirksam gebuchte Einlagen i. S. des § 8 Abs. 3 Satz 4 KStG (Betrag lt. Zeile 49 der Anlage GK)</v>
      </c>
      <c r="C120" s="56">
        <f t="shared" si="5"/>
        <v>0.3</v>
      </c>
      <c r="D120" s="28">
        <f>IFERROR(VLOOKUP(A120,'Tats_Steuer(1)'!E:G,3,FALSE),0)*IF(C120=0,1,C120)</f>
        <v>3000</v>
      </c>
      <c r="E120" s="2"/>
      <c r="F120" s="35"/>
      <c r="G120" s="36"/>
      <c r="H120" s="36"/>
    </row>
    <row r="121" spans="1:8" hidden="1" outlineLevel="1" x14ac:dyDescent="0.55000000000000004">
      <c r="A121" s="21" t="s">
        <v>1008</v>
      </c>
      <c r="B121" s="22" t="str">
        <f>IFERROR(VLOOKUP(A121,'Label-ID'!D:I,5,FALSE)&amp;" - Zeile "&amp;VLOOKUP(A121,'Label-ID'!D:I,4,FALSE)&amp;" - "&amp;VLOOKUP(A121,'Label-ID'!D:I,6,FALSE),IFERROR(VLOOKUP(A121,'Label-ID'!E:I,4,FALSE)&amp;" - Zeile "&amp;VLOOKUP(A121,'Label-ID'!E:I,3,FALSE)&amp;" - "&amp;VLOOKUP(A121,'Label-ID'!E:I,5,FALSE),VLOOKUP(A121,'Label-ID'!F:I,3,FALSE)&amp;" - Zeile "&amp;VLOOKUP(A121,'Label-ID'!F:I,2,FALSE)&amp;" - "&amp;VLOOKUP(A121,'Label-ID'!F:I,4,FALSE)))</f>
        <v>Anlage GK - Zeile 50 - Dazu: Aufwendungen für satzungsmäßige Zwecke (§ 10 Nr. 1 KStG)</v>
      </c>
      <c r="C121" s="56">
        <f t="shared" si="5"/>
        <v>0.3</v>
      </c>
      <c r="D121" s="23">
        <f>IFERROR(VLOOKUP(A121,'Tats_Steuer(1)'!E:G,3,FALSE),0)*IF(C121=0,1,C121)</f>
        <v>3000</v>
      </c>
      <c r="E121" s="2"/>
      <c r="F121" s="35"/>
      <c r="G121" s="36"/>
      <c r="H121" s="36"/>
    </row>
    <row r="122" spans="1:8" ht="30.6" hidden="1" outlineLevel="1" x14ac:dyDescent="0.55000000000000004">
      <c r="A122" s="20" t="s">
        <v>1046</v>
      </c>
      <c r="B122" s="22" t="str">
        <f>IFERROR(VLOOKUP(A122,'Label-ID'!D:I,5,FALSE)&amp;" - Zeile "&amp;VLOOKUP(A122,'Label-ID'!D:I,4,FALSE)&amp;" - "&amp;VLOOKUP(A122,'Label-ID'!D:I,6,FALSE),IFERROR(VLOOKUP(A122,'Label-ID'!E:I,4,FALSE)&amp;" - Zeile "&amp;VLOOKUP(A122,'Label-ID'!E:I,3,FALSE)&amp;" - "&amp;VLOOKUP(A122,'Label-ID'!E:I,5,FALSE),VLOOKUP(A122,'Label-ID'!F:I,3,FALSE)&amp;" - Zeile "&amp;VLOOKUP(A122,'Label-ID'!F:I,2,FALSE)&amp;" - "&amp;VLOOKUP(A122,'Label-ID'!F:I,4,FALSE)))</f>
        <v>Anlage GK - Zeile 58 - Dazu: Nebenleistungen zu den Steuern lt. Zeilen 51 bis 57 (z.B. Säumnis- und Verspätungszuschläge, Zwangsgelder, Zinsen nach §§ 234 bis 237 AO, Nachzahlungszinsen nach § 233a AO, Zuschläge nach § 162 Abs. 4 AO, Gebühren nach §§ 89 und 178a AO)</v>
      </c>
      <c r="C122" s="56">
        <f t="shared" si="5"/>
        <v>0.3</v>
      </c>
      <c r="D122" s="23">
        <f>IFERROR(VLOOKUP(A122,'Tats_Steuer(1)'!E:G,3,FALSE),0)*IF(C122=0,1,C122)</f>
        <v>0</v>
      </c>
      <c r="E122" s="2"/>
      <c r="F122" s="35"/>
      <c r="G122" s="36"/>
      <c r="H122" s="36"/>
    </row>
    <row r="123" spans="1:8" ht="40.799999999999997" hidden="1" outlineLevel="1" x14ac:dyDescent="0.55000000000000004">
      <c r="A123" s="20" t="s">
        <v>1048</v>
      </c>
      <c r="B123" s="22" t="str">
        <f>IFERROR(VLOOKUP(A123,'Label-ID'!D:I,5,FALSE)&amp;" - Zeile "&amp;VLOOKUP(A123,'Label-ID'!D:I,4,FALSE)&amp;" - "&amp;VLOOKUP(A123,'Label-ID'!D:I,6,FALSE),IFERROR(VLOOKUP(A123,'Label-ID'!E:I,4,FALSE)&amp;" - Zeile "&amp;VLOOKUP(A123,'Label-ID'!E:I,3,FALSE)&amp;" - "&amp;VLOOKUP(A123,'Label-ID'!E:I,5,FALSE),VLOOKUP(A123,'Label-ID'!F:I,3,FALSE)&amp;" - Zeile "&amp;VLOOKUP(A123,'Label-ID'!F:I,2,FALSE)&amp;" - "&amp;VLOOKUP(A123,'Label-ID'!F:I,4,FALSE)))</f>
        <v>Anlage GK - Zeile 59 - Dazu: Die Hälfte der Aufsichtsratsvergütungen (einschl. des von der Körperschaft getragenen Steuerabzugs nach § 50a Abs. 1 Nr. 4 EStG und des Solidaritätszuschlags; § 10 Nr. 4 KStG) – Zeilen 20 bis 22 und 30 bis 37 der Anlage WA sind zusätzlich auszufüllen;- In der Vorspalte sind die gesamten Aufsichtsratsvergütungen (100%) zu erfassen -</v>
      </c>
      <c r="C123" s="56">
        <f t="shared" si="5"/>
        <v>0.3</v>
      </c>
      <c r="D123" s="23">
        <f>IFERROR(VLOOKUP(A123,'Tats_Steuer(1)'!E:G,3,FALSE),0)*IF(C123=0,1,C123)</f>
        <v>0</v>
      </c>
      <c r="E123" s="2"/>
      <c r="F123" s="2"/>
    </row>
    <row r="124" spans="1:8" ht="20.399999999999999" hidden="1" outlineLevel="1" x14ac:dyDescent="0.55000000000000004">
      <c r="A124" s="20" t="s">
        <v>1053</v>
      </c>
      <c r="B124" s="22" t="str">
        <f>IFERROR(VLOOKUP(A124,'Label-ID'!D:I,5,FALSE)&amp;" - Zeile "&amp;VLOOKUP(A124,'Label-ID'!D:I,4,FALSE)&amp;" - "&amp;VLOOKUP(A124,'Label-ID'!D:I,6,FALSE),IFERROR(VLOOKUP(A124,'Label-ID'!E:I,4,FALSE)&amp;" - Zeile "&amp;VLOOKUP(A124,'Label-ID'!E:I,3,FALSE)&amp;" - "&amp;VLOOKUP(A124,'Label-ID'!E:I,5,FALSE),VLOOKUP(A124,'Label-ID'!F:I,3,FALSE)&amp;" - Zeile "&amp;VLOOKUP(A124,'Label-ID'!F:I,2,FALSE)&amp;" - "&amp;VLOOKUP(A124,'Label-ID'!F:I,4,FALSE)))</f>
        <v>Anlage GK - Zeile 61 - Dazu: Sonstige nicht abziehbare Aufwendungen; insbesondere nach § 4 Abs. 5 Satz 1 Nr. 1 bis 4, 7, 8, 8a, 10 und Abs. 6 bis 8 EStG, §§ 4c und 4d EStG, § 160 Abs. 1 AO, § 10 Nr. 3 KStG</v>
      </c>
      <c r="C124" s="56">
        <f t="shared" si="5"/>
        <v>0.3</v>
      </c>
      <c r="D124" s="23">
        <f>IFERROR(VLOOKUP(A124,'Tats_Steuer(1)'!E:G,3,FALSE),0)*IF(C124=0,1,C124)</f>
        <v>0</v>
      </c>
      <c r="E124" s="2"/>
      <c r="F124" s="2"/>
    </row>
    <row r="125" spans="1:8" ht="20.399999999999999" hidden="1" outlineLevel="1" x14ac:dyDescent="0.55000000000000004">
      <c r="A125" s="34" t="s">
        <v>1055</v>
      </c>
      <c r="B125" s="22" t="str">
        <f>IFERROR(VLOOKUP(A125,'Label-ID'!D:I,5,FALSE)&amp;" - Zeile "&amp;VLOOKUP(A125,'Label-ID'!D:I,4,FALSE)&amp;" - "&amp;VLOOKUP(A125,'Label-ID'!D:I,6,FALSE),IFERROR(VLOOKUP(A125,'Label-ID'!E:I,4,FALSE)&amp;" - Zeile "&amp;VLOOKUP(A125,'Label-ID'!E:I,3,FALSE)&amp;" - "&amp;VLOOKUP(A125,'Label-ID'!E:I,5,FALSE),VLOOKUP(A125,'Label-ID'!F:I,3,FALSE)&amp;" - Zeile "&amp;VLOOKUP(A125,'Label-ID'!F:I,2,FALSE)&amp;" - "&amp;VLOOKUP(A125,'Label-ID'!F:I,4,FALSE)))</f>
        <v xml:space="preserve"> - Zeile 49 - Einlagen, die in diesem Wirtschaftsjahr einkommenswirksam berücksichtigt worden sind, einschließlich entsprechender Erhöhungsbeträge i. S. des § 23 Abs. 2 und 3 UmwStG (Betrag lt. Zeile 63 der Anlage GK)</v>
      </c>
      <c r="C125" s="56">
        <f t="shared" si="5"/>
        <v>0.3</v>
      </c>
      <c r="D125" s="28">
        <f>IFERROR(VLOOKUP(A125,'Tats_Steuer(1)'!E:G,3,FALSE),0)*IF(C125=0,1,C125)</f>
        <v>0</v>
      </c>
      <c r="E125" s="2"/>
      <c r="F125" s="2"/>
    </row>
    <row r="126" spans="1:8" ht="20.399999999999999" hidden="1" outlineLevel="1" x14ac:dyDescent="0.55000000000000004">
      <c r="A126" s="20" t="s">
        <v>1056</v>
      </c>
      <c r="B126" s="22" t="str">
        <f>IFERROR(VLOOKUP(A126,'Label-ID'!D:I,5,FALSE)&amp;" - Zeile "&amp;VLOOKUP(A126,'Label-ID'!D:I,4,FALSE)&amp;" - "&amp;VLOOKUP(A126,'Label-ID'!D:I,6,FALSE),IFERROR(VLOOKUP(A126,'Label-ID'!E:I,4,FALSE)&amp;" - Zeile "&amp;VLOOKUP(A126,'Label-ID'!E:I,3,FALSE)&amp;" - "&amp;VLOOKUP(A126,'Label-ID'!E:I,5,FALSE),VLOOKUP(A126,'Label-ID'!F:I,3,FALSE)&amp;" - Zeile "&amp;VLOOKUP(A126,'Label-ID'!F:I,2,FALSE)&amp;" - "&amp;VLOOKUP(A126,'Label-ID'!F:I,4,FALSE)))</f>
        <v>Anlage GK - Zeile 64 - Davon ab: Einlagen der Gesellschafter (§ 8 Abs. 3 Satz 3 KStG), die erfolgswirksam gebucht aber nicht bis zum Ende des Wirtschaftsjahres geleistet wurden</v>
      </c>
      <c r="C126" s="56">
        <f t="shared" si="5"/>
        <v>0.3</v>
      </c>
      <c r="D126" s="23">
        <f>IFERROR(VLOOKUP(A126,'Tats_Steuer(1)'!E:G,3,FALSE),0)*IF(C126=0,1,C126)</f>
        <v>0</v>
      </c>
      <c r="E126" s="2"/>
      <c r="F126" s="2"/>
    </row>
    <row r="127" spans="1:8" ht="30.6" hidden="1" outlineLevel="1" x14ac:dyDescent="0.55000000000000004">
      <c r="A127" s="20" t="s">
        <v>1057</v>
      </c>
      <c r="B127" s="22" t="str">
        <f>IFERROR(VLOOKUP(A127,'Label-ID'!D:I,5,FALSE)&amp;" - Zeile "&amp;VLOOKUP(A127,'Label-ID'!D:I,4,FALSE)&amp;" - "&amp;VLOOKUP(A127,'Label-ID'!D:I,6,FALSE),IFERROR(VLOOKUP(A127,'Label-ID'!E:I,4,FALSE)&amp;" - Zeile "&amp;VLOOKUP(A127,'Label-ID'!E:I,3,FALSE)&amp;" - "&amp;VLOOKUP(A127,'Label-ID'!E:I,5,FALSE),VLOOKUP(A127,'Label-ID'!F:I,3,FALSE)&amp;" - Zeile "&amp;VLOOKUP(A127,'Label-ID'!F:I,2,FALSE)&amp;" - "&amp;VLOOKUP(A127,'Label-ID'!F:I,4,FALSE)))</f>
        <v>Anlage GK - Zeile 65 - Davon ab: Gewinnerhöhung aus der Begründung des Besteuerungsrechts der Bundesrepublik Deutschland hinsichtlich des Gewinns aus der Veräußerung eines Wirtschaftsgutes (§ 4 Abs. 1 Satz 8 zweiter Halbsatz EStG)</v>
      </c>
      <c r="C127" s="56">
        <f t="shared" si="5"/>
        <v>0.3</v>
      </c>
      <c r="D127" s="23">
        <f>IFERROR(VLOOKUP(A127,'Tats_Steuer(1)'!E:G,3,FALSE),0)*IF(C127=0,1,C127)</f>
        <v>0</v>
      </c>
      <c r="E127" s="2"/>
      <c r="F127" s="2"/>
    </row>
    <row r="128" spans="1:8" ht="20.399999999999999" hidden="1" outlineLevel="1" x14ac:dyDescent="0.55000000000000004">
      <c r="A128" s="20" t="s">
        <v>1060</v>
      </c>
      <c r="B128" s="22" t="str">
        <f>IFERROR(VLOOKUP(A128,'Label-ID'!D:I,5,FALSE)&amp;" - Zeile "&amp;VLOOKUP(A128,'Label-ID'!D:I,4,FALSE)&amp;" - "&amp;VLOOKUP(A128,'Label-ID'!D:I,6,FALSE),IFERROR(VLOOKUP(A128,'Label-ID'!E:I,4,FALSE)&amp;" - Zeile "&amp;VLOOKUP(A128,'Label-ID'!E:I,3,FALSE)&amp;" - "&amp;VLOOKUP(A128,'Label-ID'!E:I,5,FALSE),VLOOKUP(A128,'Label-ID'!F:I,3,FALSE)&amp;" - Zeile "&amp;VLOOKUP(A128,'Label-ID'!F:I,2,FALSE)&amp;" - "&amp;VLOOKUP(A128,'Label-ID'!F:I,4,FALSE)))</f>
        <v>Anlage GK - Zeile 66 - Davon ab / Dazu: Ertrag oder Gewinnminderung in Zusammenhang mit dem Anspruch auf Auszahlung des KSt-Guthabens (§ 37 Abs. 5 bis 7 KStG)</v>
      </c>
      <c r="C128" s="56">
        <f t="shared" si="5"/>
        <v>0.3</v>
      </c>
      <c r="D128" s="23">
        <f>IFERROR(VLOOKUP(A128,'Tats_Steuer(1)'!E:G,3,FALSE),0)*IF(C128=0,1,C128)</f>
        <v>0</v>
      </c>
      <c r="E128" s="2"/>
      <c r="F128" s="2"/>
    </row>
    <row r="129" spans="1:6" ht="20.399999999999999" hidden="1" outlineLevel="1" x14ac:dyDescent="0.55000000000000004">
      <c r="A129" s="20" t="s">
        <v>1061</v>
      </c>
      <c r="B129" s="22" t="str">
        <f>IFERROR(VLOOKUP(A129,'Label-ID'!D:I,5,FALSE)&amp;" - Zeile "&amp;VLOOKUP(A129,'Label-ID'!D:I,4,FALSE)&amp;" - "&amp;VLOOKUP(A129,'Label-ID'!D:I,6,FALSE),IFERROR(VLOOKUP(A129,'Label-ID'!E:I,4,FALSE)&amp;" - Zeile "&amp;VLOOKUP(A129,'Label-ID'!E:I,3,FALSE)&amp;" - "&amp;VLOOKUP(A129,'Label-ID'!E:I,5,FALSE),VLOOKUP(A129,'Label-ID'!F:I,3,FALSE)&amp;" - Zeile "&amp;VLOOKUP(A129,'Label-ID'!F:I,2,FALSE)&amp;" - "&amp;VLOOKUP(A129,'Label-ID'!F:I,4,FALSE)))</f>
        <v>Anlage GK - Zeile 67 - Davon ab / Dazu: Ertrag oder Gewinnminderung in Zusammenhang mit der Verpflichtung zur Entrichtung des KSt-Erhöhungsbetrages (§ 38 Abs. 5 bis 10 KStG)</v>
      </c>
      <c r="C129" s="56">
        <f t="shared" si="5"/>
        <v>0.3</v>
      </c>
      <c r="D129" s="23">
        <f>IFERROR(VLOOKUP(A129,'Tats_Steuer(1)'!E:G,3,FALSE),0)*IF(C129=0,1,C129)</f>
        <v>0</v>
      </c>
      <c r="E129" s="2"/>
      <c r="F129" s="2"/>
    </row>
    <row r="130" spans="1:6" ht="20.399999999999999" hidden="1" outlineLevel="1" x14ac:dyDescent="0.55000000000000004">
      <c r="A130" s="20" t="s">
        <v>1062</v>
      </c>
      <c r="B130" s="22" t="str">
        <f>IFERROR(VLOOKUP(A130,'Label-ID'!D:I,5,FALSE)&amp;" - Zeile "&amp;VLOOKUP(A130,'Label-ID'!D:I,4,FALSE)&amp;" - "&amp;VLOOKUP(A130,'Label-ID'!D:I,6,FALSE),IFERROR(VLOOKUP(A130,'Label-ID'!E:I,4,FALSE)&amp;" - Zeile "&amp;VLOOKUP(A130,'Label-ID'!E:I,3,FALSE)&amp;" - "&amp;VLOOKUP(A130,'Label-ID'!E:I,5,FALSE),VLOOKUP(A130,'Label-ID'!F:I,3,FALSE)&amp;" - Zeile "&amp;VLOOKUP(A130,'Label-ID'!F:I,2,FALSE)&amp;" - "&amp;VLOOKUP(A130,'Label-ID'!F:I,4,FALSE)))</f>
        <v>Anlage GK - Zeile 68 - Davon ab: Investitionszulage (zurückgeforderte Investitionszulage mit negativem Vorzeichen eintragen)</v>
      </c>
      <c r="C130" s="56">
        <f t="shared" si="5"/>
        <v>0.3</v>
      </c>
      <c r="D130" s="23">
        <f>IFERROR(VLOOKUP(A130,'Tats_Steuer(1)'!E:G,3,FALSE),0)*IF(C130=0,1,C130)</f>
        <v>0</v>
      </c>
      <c r="E130" s="2"/>
      <c r="F130" s="2"/>
    </row>
    <row r="131" spans="1:6" ht="20.399999999999999" hidden="1" outlineLevel="1" x14ac:dyDescent="0.55000000000000004">
      <c r="A131" s="20" t="s">
        <v>1063</v>
      </c>
      <c r="B131" s="22" t="str">
        <f>IFERROR(VLOOKUP(A131,'Label-ID'!D:I,5,FALSE)&amp;" - Zeile "&amp;VLOOKUP(A131,'Label-ID'!D:I,4,FALSE)&amp;" - "&amp;VLOOKUP(A131,'Label-ID'!D:I,6,FALSE),IFERROR(VLOOKUP(A131,'Label-ID'!E:I,4,FALSE)&amp;" - Zeile "&amp;VLOOKUP(A131,'Label-ID'!E:I,3,FALSE)&amp;" - "&amp;VLOOKUP(A131,'Label-ID'!E:I,5,FALSE),VLOOKUP(A131,'Label-ID'!F:I,3,FALSE)&amp;" - Zeile "&amp;VLOOKUP(A131,'Label-ID'!F:I,2,FALSE)&amp;" - "&amp;VLOOKUP(A131,'Label-ID'!F:I,4,FALSE)))</f>
        <v>Anlage GK - Zeile 69 - Davon ab: Sonstige steuerfreie Einnahmen, vermindert um damit im Zusammenhang stehende nicht abzugsfähige Betriebsausgaben gemäß § 3c Abs. 1 EStG</v>
      </c>
      <c r="C131" s="56">
        <f t="shared" si="5"/>
        <v>0.3</v>
      </c>
      <c r="D131" s="23">
        <f>IFERROR(VLOOKUP(A131,'Tats_Steuer(1)'!E:G,3,FALSE),0)*IF(C131=0,1,C131)</f>
        <v>0</v>
      </c>
      <c r="E131" s="2"/>
      <c r="F131" s="2"/>
    </row>
    <row r="132" spans="1:6" ht="20.399999999999999" hidden="1" outlineLevel="1" x14ac:dyDescent="0.55000000000000004">
      <c r="A132" s="20" t="s">
        <v>1064</v>
      </c>
      <c r="B132" s="22" t="str">
        <f>IFERROR(VLOOKUP(A132,'Label-ID'!D:I,5,FALSE)&amp;" - Zeile "&amp;VLOOKUP(A132,'Label-ID'!D:I,4,FALSE)&amp;" - "&amp;VLOOKUP(A132,'Label-ID'!D:I,6,FALSE),IFERROR(VLOOKUP(A132,'Label-ID'!E:I,4,FALSE)&amp;" - Zeile "&amp;VLOOKUP(A132,'Label-ID'!E:I,3,FALSE)&amp;" - "&amp;VLOOKUP(A132,'Label-ID'!E:I,5,FALSE),VLOOKUP(A132,'Label-ID'!F:I,3,FALSE)&amp;" - Zeile "&amp;VLOOKUP(A132,'Label-ID'!F:I,2,FALSE)&amp;" - "&amp;VLOOKUP(A132,'Label-ID'!F:I,4,FALSE)))</f>
        <v>Anlage GK - Zeile 70 - Dazu: Einkommenserhöhung aus der Steuerentstrickung nach § 12 Abs. 1 KStG, § 16 Abs. 3a EStG (soweit im Betrag lt. Zeilen 11 und 12 nicht erfasst)</v>
      </c>
      <c r="C132" s="56">
        <f t="shared" si="5"/>
        <v>0.3</v>
      </c>
      <c r="D132" s="23">
        <f>IFERROR(VLOOKUP(A132,'Tats_Steuer(1)'!E:G,3,FALSE),0)*IF(C132=0,1,C132)</f>
        <v>0</v>
      </c>
      <c r="E132" s="2"/>
      <c r="F132" s="2"/>
    </row>
    <row r="133" spans="1:6" s="42" customFormat="1" collapsed="1" x14ac:dyDescent="0.55000000000000004">
      <c r="A133" s="43" t="s">
        <v>3401</v>
      </c>
      <c r="B133" s="16" t="s">
        <v>3400</v>
      </c>
      <c r="C133" s="1"/>
      <c r="D133" s="2">
        <f>D134-D135+D136-D137+D138-D139+D140-D141+D142-D143</f>
        <v>-3165</v>
      </c>
      <c r="E133" s="2">
        <f>VLOOKUP(A133,'TRR(1)'!A:E,4,FALSE)</f>
        <v>0</v>
      </c>
      <c r="F133" s="2">
        <f>D133+E133</f>
        <v>-3165</v>
      </c>
    </row>
    <row r="134" spans="1:6" s="42" customFormat="1" ht="20.399999999999999" hidden="1" outlineLevel="1" x14ac:dyDescent="0.55000000000000004">
      <c r="A134" s="20" t="s">
        <v>989</v>
      </c>
      <c r="B134" s="22" t="str">
        <f>IFERROR(VLOOKUP(A134,'Label-ID'!D:I,5,FALSE)&amp;" - Zeile "&amp;VLOOKUP(A134,'Label-ID'!D:I,4,FALSE)&amp;" - "&amp;VLOOKUP(A134,'Label-ID'!D:I,6,FALSE),IFERROR(VLOOKUP(A134,'Label-ID'!E:I,4,FALSE)&amp;" - Zeile "&amp;VLOOKUP(A134,'Label-ID'!E:I,3,FALSE)&amp;" - "&amp;VLOOKUP(A134,'Label-ID'!E:I,5,FALSE),VLOOKUP(A134,'Label-ID'!F:I,3,FALSE)&amp;" - Zeile "&amp;VLOOKUP(A134,'Label-ID'!F:I,2,FALSE)&amp;" - "&amp;VLOOKUP(A134,'Label-ID'!F:I,4,FALSE)))</f>
        <v>Anlage GK - Zeile 29 - Dazu: Nicht ausgleichsfähige Verluste i. S. des § 15b EStG ggf. i. V. mit § 2 Abs. 4 Satz 1 und 2 UmwStG und des § 20 Abs. 6 Satz 4 UmwStG (ohne Beträge aus Beteiligungen an Personengesellschaften)</v>
      </c>
      <c r="C134" s="56">
        <f>KST</f>
        <v>0.15825</v>
      </c>
      <c r="D134" s="23">
        <f>IFERROR(VLOOKUP(A134,'Tats_Steuer(1)'!E:G,3,FALSE),0)*IF(C134=0,1,C134)</f>
        <v>1582.5</v>
      </c>
      <c r="E134" s="2"/>
      <c r="F134" s="2"/>
    </row>
    <row r="135" spans="1:6" s="42" customFormat="1" ht="20.399999999999999" hidden="1" outlineLevel="1" x14ac:dyDescent="0.55000000000000004">
      <c r="A135" s="20" t="s">
        <v>990</v>
      </c>
      <c r="B135" s="22" t="str">
        <f>IFERROR(VLOOKUP(A135,'Label-ID'!D:I,5,FALSE)&amp;" - Zeile "&amp;VLOOKUP(A135,'Label-ID'!D:I,4,FALSE)&amp;" - "&amp;VLOOKUP(A135,'Label-ID'!D:I,6,FALSE),IFERROR(VLOOKUP(A135,'Label-ID'!E:I,4,FALSE)&amp;" - Zeile "&amp;VLOOKUP(A135,'Label-ID'!E:I,3,FALSE)&amp;" - "&amp;VLOOKUP(A135,'Label-ID'!E:I,5,FALSE),VLOOKUP(A135,'Label-ID'!F:I,3,FALSE)&amp;" - Zeile "&amp;VLOOKUP(A135,'Label-ID'!F:I,2,FALSE)&amp;" - "&amp;VLOOKUP(A135,'Label-ID'!F:I,4,FALSE)))</f>
        <v>Anlage GK - Zeile 30 - Davon ab: Verlustverrechnung nach § 15b EStG, ggf. unter Berücksichtigung von § 2 Abs. 4 Satz 3 und 4 UmwStG (ohne Beträge aus Beteiligungen an Personengesellschaften)</v>
      </c>
      <c r="C135" s="56">
        <f>KST</f>
        <v>0.15825</v>
      </c>
      <c r="D135" s="23">
        <f>IFERROR(VLOOKUP(A135,'Tats_Steuer(1)'!E:G,3,FALSE),0)*IF(C135=0,1,C135)</f>
        <v>1582.5</v>
      </c>
      <c r="E135" s="2"/>
      <c r="F135" s="2"/>
    </row>
    <row r="136" spans="1:6" s="42" customFormat="1" ht="20.399999999999999" hidden="1" outlineLevel="1" x14ac:dyDescent="0.55000000000000004">
      <c r="A136" s="20" t="s">
        <v>991</v>
      </c>
      <c r="B136" s="22" t="str">
        <f>IFERROR(VLOOKUP(A136,'Label-ID'!D:I,5,FALSE)&amp;" - Zeile "&amp;VLOOKUP(A136,'Label-ID'!D:I,4,FALSE)&amp;" - "&amp;VLOOKUP(A136,'Label-ID'!D:I,6,FALSE),IFERROR(VLOOKUP(A136,'Label-ID'!E:I,4,FALSE)&amp;" - Zeile "&amp;VLOOKUP(A136,'Label-ID'!E:I,3,FALSE)&amp;" - "&amp;VLOOKUP(A136,'Label-ID'!E:I,5,FALSE),VLOOKUP(A136,'Label-ID'!F:I,3,FALSE)&amp;" - Zeile "&amp;VLOOKUP(A136,'Label-ID'!F:I,2,FALSE)&amp;" - "&amp;VLOOKUP(A136,'Label-ID'!F:I,4,FALSE)))</f>
        <v>Anlage GK - Zeile 31 - Dazu: Nicht ausgleichsfähige Verluste aus gewerblicher Tierzucht/-haltung i. S. des § 15 Abs. 4 Satz 1 EStG ggf. i. V. mit § 2 Abs. 4 Satz 1 und 2 UmwStG und des § 20 Abs. 6 Satz 4 UmwStG</v>
      </c>
      <c r="C136" s="56">
        <f>KST</f>
        <v>0.15825</v>
      </c>
      <c r="D136" s="23">
        <f>IFERROR(VLOOKUP(A136,'Tats_Steuer(1)'!E:G,3,FALSE),0)*IF(C136=0,1,C136)</f>
        <v>1582.5</v>
      </c>
      <c r="E136" s="2"/>
      <c r="F136" s="2"/>
    </row>
    <row r="137" spans="1:6" s="42" customFormat="1" ht="30.6" hidden="1" outlineLevel="1" x14ac:dyDescent="0.55000000000000004">
      <c r="A137" s="20" t="s">
        <v>992</v>
      </c>
      <c r="B137" s="22" t="str">
        <f>IFERROR(VLOOKUP(A137,'Label-ID'!D:I,5,FALSE)&amp;" - Zeile "&amp;VLOOKUP(A137,'Label-ID'!D:I,4,FALSE)&amp;" - "&amp;VLOOKUP(A137,'Label-ID'!D:I,6,FALSE),IFERROR(VLOOKUP(A137,'Label-ID'!E:I,4,FALSE)&amp;" - Zeile "&amp;VLOOKUP(A137,'Label-ID'!E:I,3,FALSE)&amp;" - "&amp;VLOOKUP(A137,'Label-ID'!E:I,5,FALSE),VLOOKUP(A137,'Label-ID'!F:I,3,FALSE)&amp;" - Zeile "&amp;VLOOKUP(A137,'Label-ID'!F:I,2,FALSE)&amp;" - "&amp;VLOOKUP(A137,'Label-ID'!F:I,4,FALSE)))</f>
        <v>Anlage GK - Zeile 32 - Davon ab: Verrechnung von Gewinnen aus gewerblicher Tierzucht/-haltung des laufenden Jahres mit dem Verlustvortrag und dem Verlustrücktrag aus dem folgenden Veranlagungszeitraum nach § 15 Abs. 4 Satz 2 EStG, ggf. unter Berücksichtigung von § 2 Abs. 4 Satz 3 und 4 UmwStG</v>
      </c>
      <c r="C137" s="56">
        <f>KST</f>
        <v>0.15825</v>
      </c>
      <c r="D137" s="23">
        <f>IFERROR(VLOOKUP(A137,'Tats_Steuer(1)'!E:G,3,FALSE),0)*IF(C137=0,1,C137)</f>
        <v>1582.5</v>
      </c>
      <c r="E137" s="2"/>
      <c r="F137" s="2"/>
    </row>
    <row r="138" spans="1:6" s="42" customFormat="1" ht="20.399999999999999" hidden="1" outlineLevel="1" x14ac:dyDescent="0.55000000000000004">
      <c r="A138" s="20" t="s">
        <v>993</v>
      </c>
      <c r="B138" s="22" t="str">
        <f>IFERROR(VLOOKUP(A138,'Label-ID'!D:I,5,FALSE)&amp;" - Zeile "&amp;VLOOKUP(A138,'Label-ID'!D:I,4,FALSE)&amp;" - "&amp;VLOOKUP(A138,'Label-ID'!D:I,6,FALSE),IFERROR(VLOOKUP(A138,'Label-ID'!E:I,4,FALSE)&amp;" - Zeile "&amp;VLOOKUP(A138,'Label-ID'!E:I,3,FALSE)&amp;" - "&amp;VLOOKUP(A138,'Label-ID'!E:I,5,FALSE),VLOOKUP(A138,'Label-ID'!F:I,3,FALSE)&amp;" - Zeile "&amp;VLOOKUP(A138,'Label-ID'!F:I,2,FALSE)&amp;" - "&amp;VLOOKUP(A138,'Label-ID'!F:I,4,FALSE)))</f>
        <v>Anlage GK - Zeile 34 - Dazu: Nicht ausgleichsfähige Verluste aus Termingeschäften i. S. des § 15 Abs. 4 Satz 3 EStG ggf. i. V. mit § 2 Abs. 4 Satz 1 und 2 UmwStG und des § 20 Abs. 6 Satz 4 UmwStG</v>
      </c>
      <c r="C138" s="56">
        <f>KST</f>
        <v>0.15825</v>
      </c>
      <c r="D138" s="23">
        <f>IFERROR(VLOOKUP(A138,'Tats_Steuer(1)'!E:G,3,FALSE),0)*IF(C138=0,1,C138)</f>
        <v>1582.5</v>
      </c>
      <c r="E138" s="2"/>
      <c r="F138" s="2"/>
    </row>
    <row r="139" spans="1:6" s="42" customFormat="1" ht="30.6" hidden="1" outlineLevel="1" x14ac:dyDescent="0.55000000000000004">
      <c r="A139" s="20" t="s">
        <v>994</v>
      </c>
      <c r="B139" s="22" t="str">
        <f>IFERROR(VLOOKUP(A139,'Label-ID'!D:I,5,FALSE)&amp;" - Zeile "&amp;VLOOKUP(A139,'Label-ID'!D:I,4,FALSE)&amp;" - "&amp;VLOOKUP(A139,'Label-ID'!D:I,6,FALSE),IFERROR(VLOOKUP(A139,'Label-ID'!E:I,4,FALSE)&amp;" - Zeile "&amp;VLOOKUP(A139,'Label-ID'!E:I,3,FALSE)&amp;" - "&amp;VLOOKUP(A139,'Label-ID'!E:I,5,FALSE),VLOOKUP(A139,'Label-ID'!F:I,3,FALSE)&amp;" - Zeile "&amp;VLOOKUP(A139,'Label-ID'!F:I,2,FALSE)&amp;" - "&amp;VLOOKUP(A139,'Label-ID'!F:I,4,FALSE)))</f>
        <v>Anlage GK - Zeile 35 - Davon ab: Verrechnung von Gewinnen aus Termingeschäften des laufenden Jahres mit dem Verlustvortrag und dem Verlustrücktrag aus dem folgenden Veranlagungszeitraum nach §15 Abs. 4 Satz 3 i. V. mit Satz 2 EStG, ggf. unter Berücksichtigung von § 2 Abs. 4 Satz 3 und 4 UmwStG</v>
      </c>
      <c r="C139" s="56">
        <f>KST</f>
        <v>0.15825</v>
      </c>
      <c r="D139" s="23">
        <f>IFERROR(VLOOKUP(A139,'Tats_Steuer(1)'!E:G,3,FALSE),0)*IF(C139=0,1,C139)</f>
        <v>1582.5</v>
      </c>
      <c r="E139" s="2"/>
      <c r="F139" s="2"/>
    </row>
    <row r="140" spans="1:6" s="42" customFormat="1" ht="30.6" hidden="1" outlineLevel="1" x14ac:dyDescent="0.55000000000000004">
      <c r="A140" s="20" t="s">
        <v>995</v>
      </c>
      <c r="B140" s="22" t="str">
        <f>IFERROR(VLOOKUP(A140,'Label-ID'!D:I,5,FALSE)&amp;" - Zeile "&amp;VLOOKUP(A140,'Label-ID'!D:I,4,FALSE)&amp;" - "&amp;VLOOKUP(A140,'Label-ID'!D:I,6,FALSE),IFERROR(VLOOKUP(A140,'Label-ID'!E:I,4,FALSE)&amp;" - Zeile "&amp;VLOOKUP(A140,'Label-ID'!E:I,3,FALSE)&amp;" - "&amp;VLOOKUP(A140,'Label-ID'!E:I,5,FALSE),VLOOKUP(A140,'Label-ID'!F:I,3,FALSE)&amp;" - Zeile "&amp;VLOOKUP(A140,'Label-ID'!F:I,2,FALSE)&amp;" - "&amp;VLOOKUP(A140,'Label-ID'!F:I,4,FALSE)))</f>
        <v>Anlage GK - Zeile 36 - Dazu: Nicht ausgleichsfähige Verluste als atypisch stiller Gesellschafter i. S. des § 15 Abs. 4 Satz 6 bis 8 EStG ggf. i. V. mit § 2 Abs. 4 Satz 1 und 2 UmwStG und des § 20 Abs. 6 Satz 4 UmwStG (lt. gesonderter Einzelaufstellung)</v>
      </c>
      <c r="C140" s="56">
        <f>KST</f>
        <v>0.15825</v>
      </c>
      <c r="D140" s="23">
        <f>IFERROR(VLOOKUP(A140,'Tats_Steuer(1)'!E:G,3,FALSE),0)*IF(C140=0,1,C140)</f>
        <v>0</v>
      </c>
      <c r="E140" s="2"/>
      <c r="F140" s="2"/>
    </row>
    <row r="141" spans="1:6" s="42" customFormat="1" ht="40.799999999999997" hidden="1" outlineLevel="1" x14ac:dyDescent="0.55000000000000004">
      <c r="A141" s="20" t="s">
        <v>996</v>
      </c>
      <c r="B141" s="22" t="str">
        <f>IFERROR(VLOOKUP(A141,'Label-ID'!D:I,5,FALSE)&amp;" - Zeile "&amp;VLOOKUP(A141,'Label-ID'!D:I,4,FALSE)&amp;" - "&amp;VLOOKUP(A141,'Label-ID'!D:I,6,FALSE),IFERROR(VLOOKUP(A141,'Label-ID'!E:I,4,FALSE)&amp;" - Zeile "&amp;VLOOKUP(A141,'Label-ID'!E:I,3,FALSE)&amp;" - "&amp;VLOOKUP(A141,'Label-ID'!E:I,5,FALSE),VLOOKUP(A141,'Label-ID'!F:I,3,FALSE)&amp;" - Zeile "&amp;VLOOKUP(A141,'Label-ID'!F:I,2,FALSE)&amp;" - "&amp;VLOOKUP(A141,'Label-ID'!F:I,4,FALSE)))</f>
        <v>Anlage GK - Zeile 37 - Davon ab: Verrechnung von Gewinnen als atypisch stiller Gesellschafter mit dem Verlustvortrag und dem Verlustrücktrag aus dem folgenden Veranlagungszeitraum nach § 15 Abs. 4 Satz 6 bis 8 EStG, ggf. unter Berücksichtigung von § 2 Abs. 4 Satz 3 und 4 UmwStG (lt. gesonderter Einzelaufstellung in Zeile 36)</v>
      </c>
      <c r="C141" s="56">
        <f>KST</f>
        <v>0.15825</v>
      </c>
      <c r="D141" s="23">
        <f>IFERROR(VLOOKUP(A141,'Tats_Steuer(1)'!E:G,3,FALSE),0)*IF(C141=0,1,C141)</f>
        <v>1582.5</v>
      </c>
      <c r="E141" s="2"/>
      <c r="F141" s="2"/>
    </row>
    <row r="142" spans="1:6" s="42" customFormat="1" ht="30.6" hidden="1" outlineLevel="1" x14ac:dyDescent="0.55000000000000004">
      <c r="A142" s="20" t="s">
        <v>997</v>
      </c>
      <c r="B142" s="22" t="str">
        <f>IFERROR(VLOOKUP(A142,'Label-ID'!D:I,5,FALSE)&amp;" - Zeile "&amp;VLOOKUP(A142,'Label-ID'!D:I,4,FALSE)&amp;" - "&amp;VLOOKUP(A142,'Label-ID'!D:I,6,FALSE),IFERROR(VLOOKUP(A142,'Label-ID'!E:I,4,FALSE)&amp;" - Zeile "&amp;VLOOKUP(A142,'Label-ID'!E:I,3,FALSE)&amp;" - "&amp;VLOOKUP(A142,'Label-ID'!E:I,5,FALSE),VLOOKUP(A142,'Label-ID'!F:I,3,FALSE)&amp;" - Zeile "&amp;VLOOKUP(A142,'Label-ID'!F:I,2,FALSE)&amp;" - "&amp;VLOOKUP(A142,'Label-ID'!F:I,4,FALSE)))</f>
        <v>Anlage GK - Zeile 38 - Dazu: Nicht ausgleichsfähige Verluste als typisch stiller Gesellschafter i. S. des § 20 Abs. 1 Nr. 4 Satz 2 EStG i. V. mit § 15 Abs. 4 Satz 6 und 8 und § 15a EStG und ggf. § 2 Abs. 4 Satz 1 und 2 UmwStG und des § 20 Abs. 6 Satz 4 UmwStG (lt. gesonderter Einzelaufstellung)</v>
      </c>
      <c r="C142" s="56">
        <f>KST</f>
        <v>0.15825</v>
      </c>
      <c r="D142" s="23">
        <f>IFERROR(VLOOKUP(A142,'Tats_Steuer(1)'!E:G,3,FALSE),0)*IF(C142=0,1,C142)</f>
        <v>0</v>
      </c>
      <c r="E142" s="2"/>
      <c r="F142" s="2"/>
    </row>
    <row r="143" spans="1:6" s="42" customFormat="1" ht="40.799999999999997" hidden="1" outlineLevel="1" x14ac:dyDescent="0.55000000000000004">
      <c r="A143" s="20" t="s">
        <v>998</v>
      </c>
      <c r="B143" s="22" t="str">
        <f>IFERROR(VLOOKUP(A143,'Label-ID'!D:I,5,FALSE)&amp;" - Zeile "&amp;VLOOKUP(A143,'Label-ID'!D:I,4,FALSE)&amp;" - "&amp;VLOOKUP(A143,'Label-ID'!D:I,6,FALSE),IFERROR(VLOOKUP(A143,'Label-ID'!E:I,4,FALSE)&amp;" - Zeile "&amp;VLOOKUP(A143,'Label-ID'!E:I,3,FALSE)&amp;" - "&amp;VLOOKUP(A143,'Label-ID'!E:I,5,FALSE),VLOOKUP(A143,'Label-ID'!F:I,3,FALSE)&amp;" - Zeile "&amp;VLOOKUP(A143,'Label-ID'!F:I,2,FALSE)&amp;" - "&amp;VLOOKUP(A143,'Label-ID'!F:I,4,FALSE)))</f>
        <v>Anlage GK - Zeile 39 - Davon ab: Verrechnung von Gewinnen als typisch stiller Gesellschafter i. S. des § 20 Abs. 1 Nr. 4 Satz 1 EStG mit dem Verlustvortrag und dem Verlustrücktrag aus dem folgenden Veranlagungszeitraum nach § 20 Abs. 1 Nr. 4 Satz 2 EStG i. V. mit § 15 Abs. 4 Satz 6 bis 8 EStG oder mit dem Verlustvortrag nach § 15a EStG und ggf. unter Berücksichtigung von § 2 Abs. 4 Satz 3 und 4 UmwStG (lt. gesonderter Einzelaufstellung in Zeile 38)</v>
      </c>
      <c r="C143" s="56">
        <f>KST</f>
        <v>0.15825</v>
      </c>
      <c r="D143" s="23">
        <f>IFERROR(VLOOKUP(A143,'Tats_Steuer(1)'!E:G,3,FALSE),0)*IF(C143=0,1,C143)</f>
        <v>1582.5</v>
      </c>
      <c r="E143" s="2"/>
      <c r="F143" s="2"/>
    </row>
    <row r="144" spans="1:6" x14ac:dyDescent="0.55000000000000004">
      <c r="A144" s="18"/>
      <c r="B144" s="18"/>
      <c r="C144" s="1"/>
      <c r="D144" s="2"/>
      <c r="E144" s="2"/>
      <c r="F144" s="2"/>
    </row>
    <row r="145" spans="1:6" collapsed="1" x14ac:dyDescent="0.55000000000000004">
      <c r="A145" s="29"/>
      <c r="B145" s="30" t="s">
        <v>418</v>
      </c>
      <c r="C145" s="31"/>
      <c r="D145" s="32">
        <f>-D146+D147+D148-D149+D150</f>
        <v>0</v>
      </c>
      <c r="E145" s="2"/>
      <c r="F145" s="2"/>
    </row>
    <row r="146" spans="1:6" ht="20.399999999999999" hidden="1" outlineLevel="1" x14ac:dyDescent="0.55000000000000004">
      <c r="A146" s="20" t="s">
        <v>1067</v>
      </c>
      <c r="B146" s="22" t="str">
        <f>IFERROR(VLOOKUP(A146,'Label-ID'!D:I,5,FALSE)&amp;" - Zeile "&amp;VLOOKUP(A146,'Label-ID'!D:I,4,FALSE)&amp;" - "&amp;VLOOKUP(A146,'Label-ID'!D:I,6,FALSE),IFERROR(VLOOKUP(A146,'Label-ID'!E:I,4,FALSE)&amp;" - Zeile "&amp;VLOOKUP(A146,'Label-ID'!E:I,3,FALSE)&amp;" - "&amp;VLOOKUP(A146,'Label-ID'!E:I,5,FALSE),VLOOKUP(A146,'Label-ID'!F:I,3,FALSE)&amp;" - Zeile "&amp;VLOOKUP(A146,'Label-ID'!F:I,2,FALSE)&amp;" - "&amp;VLOOKUP(A146,'Label-ID'!F:I,4,FALSE)))</f>
        <v>Anlage GK - Zeile 71 - Davon ab: Nach § 12 Abs. 2 Satz 1 UmwStG nicht zu berücksichtigender Übernahmegewinn (ohne anteiligen Betrag i. S. des § 12 Abs. 2 Satz 2 UmwStG; vgl. insoweit Zeile 92)</v>
      </c>
      <c r="C146" s="56">
        <f t="shared" ref="C146:C150" si="6">TAXCURR</f>
        <v>0.3</v>
      </c>
      <c r="D146" s="23">
        <f>IFERROR(VLOOKUP(A146,'Tats_Steuer(1)'!E:G,3,FALSE),0)*IF(C146=0,1,C146)</f>
        <v>0</v>
      </c>
      <c r="E146" s="2"/>
      <c r="F146" s="2"/>
    </row>
    <row r="147" spans="1:6" ht="20.399999999999999" hidden="1" outlineLevel="1" x14ac:dyDescent="0.55000000000000004">
      <c r="A147" s="20" t="s">
        <v>1068</v>
      </c>
      <c r="B147" s="22" t="str">
        <f>IFERROR(VLOOKUP(A147,'Label-ID'!D:I,5,FALSE)&amp;" - Zeile "&amp;VLOOKUP(A147,'Label-ID'!D:I,4,FALSE)&amp;" - "&amp;VLOOKUP(A147,'Label-ID'!D:I,6,FALSE),IFERROR(VLOOKUP(A147,'Label-ID'!E:I,4,FALSE)&amp;" - Zeile "&amp;VLOOKUP(A147,'Label-ID'!E:I,3,FALSE)&amp;" - "&amp;VLOOKUP(A147,'Label-ID'!E:I,5,FALSE),VLOOKUP(A147,'Label-ID'!F:I,3,FALSE)&amp;" - Zeile "&amp;VLOOKUP(A147,'Label-ID'!F:I,2,FALSE)&amp;" - "&amp;VLOOKUP(A147,'Label-ID'!F:I,4,FALSE)))</f>
        <v>Anlage GK - Zeile 72 - Dazu: Nach § 12 Abs. 2 Satz 1 UmwStG nicht zu berücksichtigender Übernahmeverlust (ohne Vorzeichen eintragen)</v>
      </c>
      <c r="C147" s="56">
        <f t="shared" si="6"/>
        <v>0.3</v>
      </c>
      <c r="D147" s="23">
        <f>IFERROR(VLOOKUP(A147,'Tats_Steuer(1)'!E:G,3,FALSE),0)*IF(C147=0,1,C147)</f>
        <v>0</v>
      </c>
      <c r="E147" s="2"/>
      <c r="F147" s="2"/>
    </row>
    <row r="148" spans="1:6" ht="20.399999999999999" hidden="1" outlineLevel="1" x14ac:dyDescent="0.55000000000000004">
      <c r="A148" s="20" t="s">
        <v>1069</v>
      </c>
      <c r="B148" s="22" t="str">
        <f>IFERROR(VLOOKUP(A148,'Label-ID'!D:I,5,FALSE)&amp;" - Zeile "&amp;VLOOKUP(A148,'Label-ID'!D:I,4,FALSE)&amp;" - "&amp;VLOOKUP(A148,'Label-ID'!D:I,6,FALSE),IFERROR(VLOOKUP(A148,'Label-ID'!E:I,4,FALSE)&amp;" - Zeile "&amp;VLOOKUP(A148,'Label-ID'!E:I,3,FALSE)&amp;" - "&amp;VLOOKUP(A148,'Label-ID'!E:I,5,FALSE),VLOOKUP(A148,'Label-ID'!F:I,3,FALSE)&amp;" - Zeile "&amp;VLOOKUP(A148,'Label-ID'!F:I,2,FALSE)&amp;" - "&amp;VLOOKUP(A148,'Label-ID'!F:I,4,FALSE)))</f>
        <v>Anlage GK - Zeile 73 - Dazu: Im laufenden Wirtschaftsjahr zu versteuernder „Einbringungsgewinn I“ i. S. des § 22 Abs. 1 UmwStG</v>
      </c>
      <c r="C148" s="56">
        <f t="shared" si="6"/>
        <v>0.3</v>
      </c>
      <c r="D148" s="23">
        <f>IFERROR(VLOOKUP(A148,'Tats_Steuer(1)'!E:G,3,FALSE),0)*IF(C148=0,1,C148)</f>
        <v>0</v>
      </c>
      <c r="E148" s="2"/>
      <c r="F148" s="2"/>
    </row>
    <row r="149" spans="1:6" ht="40.799999999999997" hidden="1" outlineLevel="1" x14ac:dyDescent="0.55000000000000004">
      <c r="A149" s="20" t="s">
        <v>2232</v>
      </c>
      <c r="B149" s="22" t="str">
        <f>IFERROR(VLOOKUP(A149,'Label-ID'!D:I,5,FALSE)&amp;" - Zeile "&amp;VLOOKUP(A149,'Label-ID'!D:I,4,FALSE)&amp;" - "&amp;VLOOKUP(A149,'Label-ID'!D:I,6,FALSE),IFERROR(VLOOKUP(A149,'Label-ID'!E:I,4,FALSE)&amp;" - Zeile "&amp;VLOOKUP(A149,'Label-ID'!E:I,3,FALSE)&amp;" - "&amp;VLOOKUP(A149,'Label-ID'!E:I,5,FALSE),VLOOKUP(A149,'Label-ID'!F:I,3,FALSE)&amp;" - Zeile "&amp;VLOOKUP(A149,'Label-ID'!F:I,2,FALSE)&amp;" - "&amp;VLOOKUP(A149,'Label-ID'!F:I,4,FALSE)))</f>
        <v>Anlage GK - Zeile 74 - Davon ab / Dazu: In einem anderen Wirtschaftsjahr entstandene Aufwendungen bzw. Erträge, die im Zusammenhang mit dem im laufenden Wirtschaftsjahr nach § 12 Abs. 2 Satz 1 UmwStG zu berücksichtigenden Übernahmegewinn/-verlust und/oder zu versteuernden "Einbringungsgewinn I" i. S. des § 22 Abs. 1 UmwStG stehen (lt. gesonderter Einzelaufstellung)</v>
      </c>
      <c r="C149" s="56">
        <f t="shared" si="6"/>
        <v>0.3</v>
      </c>
      <c r="D149" s="23">
        <f>IFERROR(VLOOKUP(A149,'Tats_Steuer(1)'!E:G,3,FALSE),0)*IF(C149=0,1,C149)</f>
        <v>0</v>
      </c>
      <c r="E149" s="2"/>
      <c r="F149" s="2"/>
    </row>
    <row r="150" spans="1:6" ht="40.799999999999997" hidden="1" outlineLevel="1" x14ac:dyDescent="0.55000000000000004">
      <c r="A150" s="20" t="s">
        <v>2230</v>
      </c>
      <c r="B150" s="22" t="str">
        <f>IFERROR(VLOOKUP(A150,'Label-ID'!D:I,5,FALSE)&amp;" - Zeile "&amp;VLOOKUP(A150,'Label-ID'!D:I,4,FALSE)&amp;" - "&amp;VLOOKUP(A150,'Label-ID'!D:I,6,FALSE),IFERROR(VLOOKUP(A150,'Label-ID'!E:I,4,FALSE)&amp;" - Zeile "&amp;VLOOKUP(A150,'Label-ID'!E:I,3,FALSE)&amp;" - "&amp;VLOOKUP(A150,'Label-ID'!E:I,5,FALSE),VLOOKUP(A150,'Label-ID'!F:I,3,FALSE)&amp;" - Zeile "&amp;VLOOKUP(A150,'Label-ID'!F:I,2,FALSE)&amp;" - "&amp;VLOOKUP(A150,'Label-ID'!F:I,4,FALSE)))</f>
        <v>Anlage GK - Zeile 75 - Dazu / Davon ab: Im laufenden Wirtschaftsjahr entstandene Aufwendungen bzw. Erträge, die im Zusammenhang mit dem in einem anderen Wirtschaftsjahr nach § 12 Abs. 2 Satz 1 UmwStG zu berücksichtigenden Übernahmegewinn/-verlust und/oder zu versteuernden "Einbringungsgewinn I" i. S. des § 22 Abs. 1 UmwStG stehen (lt. gesonderter Einzelaufstellung)</v>
      </c>
      <c r="C150" s="56">
        <f t="shared" si="6"/>
        <v>0.3</v>
      </c>
      <c r="D150" s="23">
        <f>IFERROR(VLOOKUP(A150,'Tats_Steuer(1)'!E:G,3,FALSE),0)*IF(C150=0,1,C150)</f>
        <v>0</v>
      </c>
      <c r="E150" s="2"/>
      <c r="F150" s="2"/>
    </row>
    <row r="151" spans="1:6" collapsed="1" x14ac:dyDescent="0.55000000000000004">
      <c r="A151" s="43"/>
      <c r="B151" s="30" t="s">
        <v>3419</v>
      </c>
      <c r="C151" s="31"/>
      <c r="D151" s="32">
        <f>-D152+D153+D154+D155+D157</f>
        <v>0</v>
      </c>
      <c r="E151" s="2"/>
      <c r="F151" s="2"/>
    </row>
    <row r="152" spans="1:6" ht="51" hidden="1" outlineLevel="1" x14ac:dyDescent="0.55000000000000004">
      <c r="A152" s="20" t="s">
        <v>1072</v>
      </c>
      <c r="B152" s="22" t="str">
        <f>IFERROR(VLOOKUP(A152,'Label-ID'!D:I,5,FALSE)&amp;" - Zeile "&amp;VLOOKUP(A152,'Label-ID'!D:I,4,FALSE)&amp;" - "&amp;VLOOKUP(A152,'Label-ID'!D:I,6,FALSE),IFERROR(VLOOKUP(A152,'Label-ID'!E:I,4,FALSE)&amp;" - Zeile "&amp;VLOOKUP(A152,'Label-ID'!E:I,3,FALSE)&amp;" - "&amp;VLOOKUP(A152,'Label-ID'!E:I,5,FALSE),VLOOKUP(A152,'Label-ID'!F:I,3,FALSE)&amp;" - Zeile "&amp;VLOOKUP(A152,'Label-ID'!F:I,2,FALSE)&amp;" - "&amp;VLOOKUP(A152,'Label-ID'!F:I,4,FALSE)))</f>
        <v>Anlage GK - Zeile 76 - Nach DBA steuerfreie Einkünfte Davon ab: Ausländische Einkünfte, die aufgrund von Doppelbesteuerungsabkommen steuerfrei sind (ohne Bezüge i. S. des § 20 Abs. 1 Nr. 1, 2, 9 und 10 Buchst. a EStG aus der Beteiligung an einer ausländischen Körperschaft) lt. gesonderter Erläuterung: aufgegliedert nach Staat, Nettobetrag, darauf entfallende ausländische Steuer vom Einkommen und Bruttobetrag (einschl. ausländische Steuer)</v>
      </c>
      <c r="C152" s="56">
        <f t="shared" ref="C152:C157" si="7">TAXCURR</f>
        <v>0.3</v>
      </c>
      <c r="D152" s="23">
        <f>IFERROR(VLOOKUP(A152,'Tats_Steuer(1)'!E:G,3,FALSE),0)*IF(C152=0,1,C152)</f>
        <v>0</v>
      </c>
      <c r="E152" s="2"/>
      <c r="F152" s="2"/>
    </row>
    <row r="153" spans="1:6" ht="20.399999999999999" hidden="1" outlineLevel="1" x14ac:dyDescent="0.55000000000000004">
      <c r="A153" s="20" t="s">
        <v>1073</v>
      </c>
      <c r="B153" s="22" t="str">
        <f>IFERROR(VLOOKUP(A153,'Label-ID'!D:I,5,FALSE)&amp;" - Zeile "&amp;VLOOKUP(A153,'Label-ID'!D:I,4,FALSE)&amp;" - "&amp;VLOOKUP(A153,'Label-ID'!D:I,6,FALSE),IFERROR(VLOOKUP(A153,'Label-ID'!E:I,4,FALSE)&amp;" - Zeile "&amp;VLOOKUP(A153,'Label-ID'!E:I,3,FALSE)&amp;" - "&amp;VLOOKUP(A153,'Label-ID'!E:I,5,FALSE),VLOOKUP(A153,'Label-ID'!F:I,3,FALSE)&amp;" - Zeile "&amp;VLOOKUP(A153,'Label-ID'!F:I,2,FALSE)&amp;" - "&amp;VLOOKUP(A153,'Label-ID'!F:I,4,FALSE)))</f>
        <v>Anlage GK - Zeile 77 - Dazu: Mit den ausländischen Einkünften lt. Zeile 76 im Zusammenhang stehende nicht abziehbare inländische Betriebsausgaben</v>
      </c>
      <c r="C153" s="56">
        <f t="shared" si="7"/>
        <v>0.3</v>
      </c>
      <c r="D153" s="23">
        <f>IFERROR(VLOOKUP(A153,'Tats_Steuer(1)'!E:G,3,FALSE),0)*IF(C153=0,1,C153)</f>
        <v>0</v>
      </c>
      <c r="E153" s="2"/>
      <c r="F153" s="2"/>
    </row>
    <row r="154" spans="1:6" ht="30.6" hidden="1" outlineLevel="1" x14ac:dyDescent="0.55000000000000004">
      <c r="A154" s="20" t="s">
        <v>1074</v>
      </c>
      <c r="B154" s="22" t="str">
        <f>IFERROR(VLOOKUP(A154,'Label-ID'!D:I,5,FALSE)&amp;" - Zeile "&amp;VLOOKUP(A154,'Label-ID'!D:I,4,FALSE)&amp;" - "&amp;VLOOKUP(A154,'Label-ID'!D:I,6,FALSE),IFERROR(VLOOKUP(A154,'Label-ID'!E:I,4,FALSE)&amp;" - Zeile "&amp;VLOOKUP(A154,'Label-ID'!E:I,3,FALSE)&amp;" - "&amp;VLOOKUP(A154,'Label-ID'!E:I,5,FALSE),VLOOKUP(A154,'Label-ID'!F:I,3,FALSE)&amp;" - Zeile "&amp;VLOOKUP(A154,'Label-ID'!F:I,2,FALSE)&amp;" - "&amp;VLOOKUP(A154,'Label-ID'!F:I,4,FALSE)))</f>
        <v>Anlage GK - Zeile 78 - Hinzurechnungsbetrag nach § 10 AStG; Anrechnung ausländischer Steuern nach § 12 AStGDazu: Nach § 10 AStG anzusetzender Hinzurechnungsbetrag lt. gesonderter (und einheitlicher) Feststellung nach § 18 AStG (lt. gesonderter Einzelaufstellung)</v>
      </c>
      <c r="C154" s="56">
        <f t="shared" si="7"/>
        <v>0.3</v>
      </c>
      <c r="D154" s="23">
        <f>IFERROR(VLOOKUP(A154,'Tats_Steuer(1)'!E:G,3,FALSE),0)*IF(C154=0,1,C154)</f>
        <v>0</v>
      </c>
      <c r="E154" s="2"/>
      <c r="F154" s="2"/>
    </row>
    <row r="155" spans="1:6" ht="20.399999999999999" hidden="1" outlineLevel="1" x14ac:dyDescent="0.55000000000000004">
      <c r="A155" s="20" t="s">
        <v>1075</v>
      </c>
      <c r="B155" s="22" t="str">
        <f>IFERROR(VLOOKUP(A155,'Label-ID'!D:I,5,FALSE)&amp;" - Zeile "&amp;VLOOKUP(A155,'Label-ID'!D:I,4,FALSE)&amp;" - "&amp;VLOOKUP(A155,'Label-ID'!D:I,6,FALSE),IFERROR(VLOOKUP(A155,'Label-ID'!E:I,4,FALSE)&amp;" - Zeile "&amp;VLOOKUP(A155,'Label-ID'!E:I,3,FALSE)&amp;" - "&amp;VLOOKUP(A155,'Label-ID'!E:I,5,FALSE),VLOOKUP(A155,'Label-ID'!F:I,3,FALSE)&amp;" - Zeile "&amp;VLOOKUP(A155,'Label-ID'!F:I,2,FALSE)&amp;" - "&amp;VLOOKUP(A155,'Label-ID'!F:I,4,FALSE)))</f>
        <v>Anlage GK - Zeile 79 - Dazu: Auf Antrag nach § 12 Abs. 1 AStG anzurechnende ausländische Steuer lt. gesonderter (und einheitlicher) Feststellung nach § 18 AStG (lt. gesonderter Einzelaufstellung)</v>
      </c>
      <c r="C155" s="56">
        <f t="shared" si="7"/>
        <v>0.3</v>
      </c>
      <c r="D155" s="23">
        <f>IFERROR(VLOOKUP(A155,'Tats_Steuer(1)'!E:G,3,FALSE),0)*IF(C155=0,1,C155)</f>
        <v>0</v>
      </c>
      <c r="E155" s="2"/>
      <c r="F155" s="2"/>
    </row>
    <row r="156" spans="1:6" ht="20.399999999999999" hidden="1" outlineLevel="1" x14ac:dyDescent="0.55000000000000004">
      <c r="A156" s="20" t="s">
        <v>1076</v>
      </c>
      <c r="B156" s="22" t="str">
        <f>IFERROR(VLOOKUP(A156,'Label-ID'!D:I,5,FALSE)&amp;" - Zeile "&amp;VLOOKUP(A156,'Label-ID'!D:I,4,FALSE)&amp;" - "&amp;VLOOKUP(A156,'Label-ID'!D:I,6,FALSE),IFERROR(VLOOKUP(A156,'Label-ID'!E:I,4,FALSE)&amp;" - Zeile "&amp;VLOOKUP(A156,'Label-ID'!E:I,3,FALSE)&amp;" - "&amp;VLOOKUP(A156,'Label-ID'!E:I,5,FALSE),VLOOKUP(A156,'Label-ID'!F:I,3,FALSE)&amp;" - Zeile "&amp;VLOOKUP(A156,'Label-ID'!F:I,2,FALSE)&amp;" - "&amp;VLOOKUP(A156,'Label-ID'!F:I,4,FALSE)))</f>
        <v>Anlage GK - Zeile 80 - Auf Antrag nach § 12 Abs. 3 AStG anzurechnende ausländische Steuer lt. gesonderter und einheitlicher Feststellung nach § 18 AStG (lt. gesonderter Einzelaufstellung)</v>
      </c>
      <c r="C156" s="56">
        <f t="shared" si="7"/>
        <v>0.3</v>
      </c>
      <c r="D156" s="23">
        <f>IFERROR(VLOOKUP(A156,'Tats_Steuer(1)'!E:G,3,FALSE),0)*IF(C156=0,1,C156)</f>
        <v>0</v>
      </c>
      <c r="E156" s="2"/>
      <c r="F156" s="2"/>
    </row>
    <row r="157" spans="1:6" ht="20.399999999999999" hidden="1" outlineLevel="1" x14ac:dyDescent="0.55000000000000004">
      <c r="A157" s="20" t="s">
        <v>1077</v>
      </c>
      <c r="B157" s="22" t="str">
        <f>IFERROR(VLOOKUP(A157,'Label-ID'!D:I,5,FALSE)&amp;" - Zeile "&amp;VLOOKUP(A157,'Label-ID'!D:I,4,FALSE)&amp;" - "&amp;VLOOKUP(A157,'Label-ID'!D:I,6,FALSE),IFERROR(VLOOKUP(A157,'Label-ID'!E:I,4,FALSE)&amp;" - Zeile "&amp;VLOOKUP(A157,'Label-ID'!E:I,3,FALSE)&amp;" - "&amp;VLOOKUP(A157,'Label-ID'!E:I,5,FALSE),VLOOKUP(A157,'Label-ID'!F:I,3,FALSE)&amp;" - Zeile "&amp;VLOOKUP(A157,'Label-ID'!F:I,2,FALSE)&amp;" - "&amp;VLOOKUP(A157,'Label-ID'!F:I,4,FALSE)))</f>
        <v>Anlage GK - Zeile 81 - Berichtigungsbetrag nach § 1 AStGDazu: Berichtigungsbetrag nach § 1 AStG lt. gesonderter Ermittlung</v>
      </c>
      <c r="C157" s="56">
        <f t="shared" si="7"/>
        <v>0.3</v>
      </c>
      <c r="D157" s="23">
        <f>IFERROR(VLOOKUP(A157,'Tats_Steuer(1)'!E:G,3,FALSE),0)*IF(C157=0,1,C157)</f>
        <v>0</v>
      </c>
      <c r="E157" s="2"/>
      <c r="F157" s="2"/>
    </row>
    <row r="158" spans="1:6" x14ac:dyDescent="0.55000000000000004">
      <c r="A158" s="18"/>
      <c r="B158" s="16"/>
      <c r="C158" s="1"/>
      <c r="D158" s="2"/>
      <c r="E158" s="2"/>
      <c r="F158" s="2"/>
    </row>
    <row r="159" spans="1:6" x14ac:dyDescent="0.55000000000000004">
      <c r="A159" s="14" t="s">
        <v>104</v>
      </c>
      <c r="B159" s="14" t="s">
        <v>3359</v>
      </c>
      <c r="C159" s="5"/>
      <c r="D159" s="5" t="s">
        <v>33</v>
      </c>
      <c r="E159" s="5" t="s">
        <v>33</v>
      </c>
      <c r="F159" s="5" t="s">
        <v>33</v>
      </c>
    </row>
    <row r="160" spans="1:6" collapsed="1" x14ac:dyDescent="0.55000000000000004">
      <c r="A160" s="29" t="s">
        <v>105</v>
      </c>
      <c r="B160" s="30" t="s">
        <v>3360</v>
      </c>
      <c r="C160" s="31"/>
      <c r="D160" s="32">
        <v>0</v>
      </c>
      <c r="E160" s="2"/>
      <c r="F160" s="2">
        <v>0</v>
      </c>
    </row>
    <row r="161" spans="1:6" ht="20.399999999999999" hidden="1" outlineLevel="1" x14ac:dyDescent="0.55000000000000004">
      <c r="A161" s="20" t="s">
        <v>1085</v>
      </c>
      <c r="B161" s="22" t="str">
        <f>IFERROR(VLOOKUP(A161,'Label-ID'!D:I,5,FALSE)&amp;" - Zeile "&amp;VLOOKUP(A161,'Label-ID'!D:I,4,FALSE)&amp;" - "&amp;VLOOKUP(A161,'Label-ID'!D:I,6,FALSE),IFERROR(VLOOKUP(A161,'Label-ID'!E:I,4,FALSE)&amp;" - Zeile "&amp;VLOOKUP(A161,'Label-ID'!E:I,3,FALSE)&amp;" - "&amp;VLOOKUP(A161,'Label-ID'!E:I,5,FALSE),VLOOKUP(A161,'Label-ID'!F:I,3,FALSE)&amp;" - Zeile "&amp;VLOOKUP(A161,'Label-ID'!F:I,2,FALSE)&amp;" - "&amp;VLOOKUP(A161,'Label-ID'!F:I,4,FALSE)))</f>
        <v>Anlage GK - Zeile 86 - Steuerfreie Bezüge nach § 8b Abs. 1 KStG aus unmittelbaren Beteiligungen, die zu Beginn des Kalenderjahres jeweils mindestens 10 % betrugen (ohne Beträge lt. Zeile 88)</v>
      </c>
      <c r="C161" s="56">
        <f t="shared" ref="C161:C182" si="8">TAXCURR</f>
        <v>0.3</v>
      </c>
      <c r="D161" s="23">
        <f>IFERROR(VLOOKUP(A161,'Tats_Steuer(1)'!E:G,3,FALSE),0)*IF(C161=0,1,C161)</f>
        <v>0</v>
      </c>
      <c r="E161" s="2"/>
      <c r="F161" s="2"/>
    </row>
    <row r="162" spans="1:6" ht="30.6" hidden="1" outlineLevel="1" x14ac:dyDescent="0.55000000000000004">
      <c r="A162" s="20" t="s">
        <v>1086</v>
      </c>
      <c r="B162" s="22" t="str">
        <f>IFERROR(VLOOKUP(A162,'Label-ID'!D:I,5,FALSE)&amp;" - Zeile "&amp;VLOOKUP(A162,'Label-ID'!D:I,4,FALSE)&amp;" - "&amp;VLOOKUP(A162,'Label-ID'!D:I,6,FALSE),IFERROR(VLOOKUP(A162,'Label-ID'!E:I,4,FALSE)&amp;" - Zeile "&amp;VLOOKUP(A162,'Label-ID'!E:I,3,FALSE)&amp;" - "&amp;VLOOKUP(A162,'Label-ID'!E:I,5,FALSE),VLOOKUP(A162,'Label-ID'!F:I,3,FALSE)&amp;" - Zeile "&amp;VLOOKUP(A162,'Label-ID'!F:I,2,FALSE)&amp;" - "&amp;VLOOKUP(A162,'Label-ID'!F:I,4,FALSE)))</f>
        <v>Anlage GK - Zeile 87 - Steuerfreie Bezüge nach § 8b Abs. 1 KStG aus mittelbaren Beteiligungen, bei denen die mittelbare Beteiligung über eine Mitunternehmerschaft zu Beginn des Kalenderjahres jeweils mindestens 10 % betrug (lt. Feststellungsbescheid[en]) – ohne Beträge lt. Zeile 88</v>
      </c>
      <c r="C162" s="56">
        <f t="shared" si="8"/>
        <v>0.3</v>
      </c>
      <c r="D162" s="23">
        <f>IFERROR(VLOOKUP(A162,'Tats_Steuer(1)'!E:G,3,FALSE),0)*IF(C162=0,1,C162)</f>
        <v>0</v>
      </c>
      <c r="E162" s="2"/>
      <c r="F162" s="2"/>
    </row>
    <row r="163" spans="1:6" ht="30.6" hidden="1" outlineLevel="1" x14ac:dyDescent="0.55000000000000004">
      <c r="A163" s="20" t="s">
        <v>1087</v>
      </c>
      <c r="B163" s="22" t="str">
        <f>IFERROR(VLOOKUP(A163,'Label-ID'!D:I,5,FALSE)&amp;" - Zeile "&amp;VLOOKUP(A163,'Label-ID'!D:I,4,FALSE)&amp;" - "&amp;VLOOKUP(A163,'Label-ID'!D:I,6,FALSE),IFERROR(VLOOKUP(A163,'Label-ID'!E:I,4,FALSE)&amp;" - Zeile "&amp;VLOOKUP(A163,'Label-ID'!E:I,3,FALSE)&amp;" - "&amp;VLOOKUP(A163,'Label-ID'!E:I,5,FALSE),VLOOKUP(A163,'Label-ID'!F:I,3,FALSE)&amp;" - Zeile "&amp;VLOOKUP(A163,'Label-ID'!F:I,2,FALSE)&amp;" - "&amp;VLOOKUP(A163,'Label-ID'!F:I,4,FALSE)))</f>
        <v>Anlage GK - Zeile 88 - Steuerfreie Bezüge nach § 8b Abs. 1 KStG, bei denen die unmittelbare und/oder mittelbare Beteiligung zu Beginn des Kalenderjahres jeweils nicht mindestens 10 % betrug (Summe der Beträge lt. Zeile 11 aller Anlagen BE)</v>
      </c>
      <c r="C163" s="56">
        <f t="shared" si="8"/>
        <v>0.3</v>
      </c>
      <c r="D163" s="23">
        <f>IFERROR(VLOOKUP(A163,'Tats_Steuer(1)'!E:G,3,FALSE),0)*IF(C163=0,1,C163)</f>
        <v>0</v>
      </c>
      <c r="E163" s="2"/>
      <c r="F163" s="2"/>
    </row>
    <row r="164" spans="1:6" ht="20.399999999999999" hidden="1" outlineLevel="1" x14ac:dyDescent="0.55000000000000004">
      <c r="A164" s="20" t="s">
        <v>1089</v>
      </c>
      <c r="B164" s="22" t="str">
        <f>IFERROR(VLOOKUP(A164,'Label-ID'!D:I,5,FALSE)&amp;" - Zeile "&amp;VLOOKUP(A164,'Label-ID'!D:I,4,FALSE)&amp;" - "&amp;VLOOKUP(A164,'Label-ID'!D:I,6,FALSE),IFERROR(VLOOKUP(A164,'Label-ID'!E:I,4,FALSE)&amp;" - Zeile "&amp;VLOOKUP(A164,'Label-ID'!E:I,3,FALSE)&amp;" - "&amp;VLOOKUP(A164,'Label-ID'!E:I,5,FALSE),VLOOKUP(A164,'Label-ID'!F:I,3,FALSE)&amp;" - Zeile "&amp;VLOOKUP(A164,'Label-ID'!F:I,2,FALSE)&amp;" - "&amp;VLOOKUP(A164,'Label-ID'!F:I,4,FALSE)))</f>
        <v>Anlage GK - Zeile 89 - Steuerfreie Bezüge nach § 3 Nr. 41 Buchst. a EStG lt. gesonderter Feststellung nach § 18 AStG</v>
      </c>
      <c r="C164" s="56">
        <f t="shared" si="8"/>
        <v>0.3</v>
      </c>
      <c r="D164" s="23">
        <f>IFERROR(VLOOKUP(A164,'Tats_Steuer(1)'!E:G,3,FALSE),0)*IF(C164=0,1,C164)</f>
        <v>0</v>
      </c>
      <c r="E164" s="2"/>
      <c r="F164" s="2"/>
    </row>
    <row r="165" spans="1:6" x14ac:dyDescent="0.55000000000000004">
      <c r="A165" s="29" t="s">
        <v>1092</v>
      </c>
      <c r="B165" s="30" t="s">
        <v>422</v>
      </c>
      <c r="C165" s="56">
        <f>TAXCURR</f>
        <v>0.3</v>
      </c>
      <c r="D165" s="32">
        <f>IFERROR(VLOOKUP(A165,'Tats_Steuer(1)'!E:G,3,FALSE),0)*IF(C165=0,1,C165)</f>
        <v>0</v>
      </c>
      <c r="E165" s="2"/>
      <c r="F165" s="2"/>
    </row>
    <row r="166" spans="1:6" x14ac:dyDescent="0.55000000000000004">
      <c r="A166" s="29" t="s">
        <v>1090</v>
      </c>
      <c r="B166" s="30" t="e">
        <f>VLOOKUP(A166,'Label-ID'!H:K,3,FALSE)&amp;" - Zeile "&amp;VLOOKUP(A166,'Label-ID'!H:K,2,FALSE)&amp;" - "&amp;VLOOKUP(A166,'Label-ID'!H:K,4,FALSE)</f>
        <v>#N/A</v>
      </c>
      <c r="C166" s="56">
        <f t="shared" si="8"/>
        <v>0.3</v>
      </c>
      <c r="D166" s="32">
        <f>IFERROR(VLOOKUP(A166,'Tats_Steuer(1)'!E:G,3,FALSE),0)*IF(C166=0,1,C166)</f>
        <v>0</v>
      </c>
      <c r="E166" s="2"/>
      <c r="F166" s="2"/>
    </row>
    <row r="167" spans="1:6" collapsed="1" x14ac:dyDescent="0.55000000000000004">
      <c r="A167" s="29"/>
      <c r="B167" s="30" t="s">
        <v>423</v>
      </c>
      <c r="C167" s="56"/>
      <c r="D167" s="32">
        <f>-D168-D169-D170+D171-D172+D173+D174-D175-D176-D177</f>
        <v>0</v>
      </c>
      <c r="E167" s="2"/>
      <c r="F167" s="2"/>
    </row>
    <row r="168" spans="1:6" ht="51" hidden="1" outlineLevel="1" x14ac:dyDescent="0.55000000000000004">
      <c r="A168" s="20" t="s">
        <v>1095</v>
      </c>
      <c r="B168" s="22" t="str">
        <f>IFERROR(VLOOKUP(A168,'Label-ID'!D:I,5,FALSE)&amp;" - Zeile "&amp;VLOOKUP(A168,'Label-ID'!D:I,4,FALSE)&amp;" - "&amp;VLOOKUP(A168,'Label-ID'!D:I,6,FALSE),IFERROR(VLOOKUP(A168,'Label-ID'!E:I,4,FALSE)&amp;" - Zeile "&amp;VLOOKUP(A168,'Label-ID'!E:I,3,FALSE)&amp;" - "&amp;VLOOKUP(A168,'Label-ID'!E:I,5,FALSE),VLOOKUP(A168,'Label-ID'!F:I,3,FALSE)&amp;" - Zeile "&amp;VLOOKUP(A168,'Label-ID'!F:I,2,FALSE)&amp;" - "&amp;VLOOKUP(A168,'Label-ID'!F:I,4,FALSE)))</f>
        <v>Anlage GK - Zeile 92 - Gewinne i. S. des § 8b Abs. 2 KStG, ggf. i. V. mit § 15 Abs. 1a EStG; ggf. unter Berücksichtigung des Übernahmegewinns nach § 12 Abs. 2 Satz 2 UmwStG (ohne Gewinne aus der Veräußerung von Anteilen an einer REIT-AG oder an einer anderen REIT-Körperschaft – vgl. § 19 Abs. 3 i. V. mit Abs. 5 REITG) – ohne Beträge lt. Zeilen 96 und 105 – (lt. gesonderter Einzelaufstellung: Name, Veräußerungspreis, Veräußerungskosten, Buchwert)</v>
      </c>
      <c r="C168" s="56">
        <f t="shared" si="8"/>
        <v>0.3</v>
      </c>
      <c r="D168" s="23">
        <f>IFERROR(VLOOKUP(A168,'Tats_Steuer(1)'!E:G,3,FALSE),0)*IF(C168=0,1,C168)</f>
        <v>0</v>
      </c>
      <c r="E168" s="2"/>
      <c r="F168" s="2"/>
    </row>
    <row r="169" spans="1:6" ht="20.399999999999999" hidden="1" outlineLevel="1" x14ac:dyDescent="0.55000000000000004">
      <c r="A169" s="20" t="s">
        <v>2187</v>
      </c>
      <c r="B169" s="22" t="str">
        <f>IFERROR(VLOOKUP(A169,'Label-ID'!D:I,5,FALSE)&amp;" - Zeile "&amp;VLOOKUP(A169,'Label-ID'!D:I,4,FALSE)&amp;" - "&amp;VLOOKUP(A169,'Label-ID'!D:I,6,FALSE),IFERROR(VLOOKUP(A169,'Label-ID'!E:I,4,FALSE)&amp;" - Zeile "&amp;VLOOKUP(A169,'Label-ID'!E:I,3,FALSE)&amp;" - "&amp;VLOOKUP(A169,'Label-ID'!E:I,5,FALSE),VLOOKUP(A169,'Label-ID'!F:I,3,FALSE)&amp;" - Zeile "&amp;VLOOKUP(A169,'Label-ID'!F:I,2,FALSE)&amp;" - "&amp;VLOOKUP(A169,'Label-ID'!F:I,4,FALSE)))</f>
        <v>Anlage GK - Zeile 93 - Gewinne i. S. des § 8b Abs. 2 KStG, einschließlich eines Übernahmegewinns i. S. des § 4 Abs. 7 UmwStG aus Beteiligungen an Personengesellschaften lt. gesonderter und einheitlicher Feststellung</v>
      </c>
      <c r="C169" s="56">
        <f t="shared" si="8"/>
        <v>0.3</v>
      </c>
      <c r="D169" s="23">
        <f>IFERROR(VLOOKUP(A169,'Tats_Steuer(1)'!E:G,3,FALSE),0)*IF(C169=0,1,C169)</f>
        <v>0</v>
      </c>
      <c r="E169" s="2"/>
      <c r="F169" s="2"/>
    </row>
    <row r="170" spans="1:6" hidden="1" outlineLevel="1" x14ac:dyDescent="0.55000000000000004">
      <c r="A170" s="20" t="s">
        <v>1097</v>
      </c>
      <c r="B170" s="22" t="str">
        <f>IFERROR(VLOOKUP(A170,'Label-ID'!D:I,5,FALSE)&amp;" - Zeile "&amp;VLOOKUP(A170,'Label-ID'!D:I,4,FALSE)&amp;" - "&amp;VLOOKUP(A170,'Label-ID'!D:I,6,FALSE),IFERROR(VLOOKUP(A170,'Label-ID'!E:I,4,FALSE)&amp;" - Zeile "&amp;VLOOKUP(A170,'Label-ID'!E:I,3,FALSE)&amp;" - "&amp;VLOOKUP(A170,'Label-ID'!E:I,5,FALSE),VLOOKUP(A170,'Label-ID'!F:I,3,FALSE)&amp;" - Zeile "&amp;VLOOKUP(A170,'Label-ID'!F:I,2,FALSE)&amp;" - "&amp;VLOOKUP(A170,'Label-ID'!F:I,4,FALSE)))</f>
        <v>Anlage GK - Zeile 94 - Gewinne nach § 3 Nr. 41 Buchst. b EStG lt. gesonderter Feststellung nach § 18 AStG</v>
      </c>
      <c r="C170" s="56">
        <f t="shared" si="8"/>
        <v>0.3</v>
      </c>
      <c r="D170" s="23">
        <f>IFERROR(VLOOKUP(A170,'Tats_Steuer(1)'!E:G,3,FALSE),0)*IF(C170=0,1,C170)</f>
        <v>0</v>
      </c>
      <c r="E170" s="2"/>
      <c r="F170" s="2"/>
    </row>
    <row r="171" spans="1:6" ht="20.399999999999999" hidden="1" outlineLevel="1" x14ac:dyDescent="0.55000000000000004">
      <c r="A171" s="20" t="s">
        <v>1098</v>
      </c>
      <c r="B171" s="22" t="str">
        <f>IFERROR(VLOOKUP(A171,'Label-ID'!D:I,5,FALSE)&amp;" - Zeile "&amp;VLOOKUP(A171,'Label-ID'!D:I,4,FALSE)&amp;" - "&amp;VLOOKUP(A171,'Label-ID'!D:I,6,FALSE),IFERROR(VLOOKUP(A171,'Label-ID'!E:I,4,FALSE)&amp;" - Zeile "&amp;VLOOKUP(A171,'Label-ID'!E:I,3,FALSE)&amp;" - "&amp;VLOOKUP(A171,'Label-ID'!E:I,5,FALSE),VLOOKUP(A171,'Label-ID'!F:I,3,FALSE)&amp;" - Zeile "&amp;VLOOKUP(A171,'Label-ID'!F:I,2,FALSE)&amp;" - "&amp;VLOOKUP(A171,'Label-ID'!F:I,4,FALSE)))</f>
        <v>Anlage GK - Zeile 95 - Nicht abziehbare Ausgaben nach § 8b Abs. 3 Satz 1 KStG (5 % der Summe der Beträge lt. Zeilen 92 bis 94)</v>
      </c>
      <c r="C171" s="56">
        <f t="shared" si="8"/>
        <v>0.3</v>
      </c>
      <c r="D171" s="23">
        <f>IFERROR(VLOOKUP(A171,'Tats_Steuer(1)'!E:G,3,FALSE),0)*IF(C171=0,1,C171)</f>
        <v>0</v>
      </c>
      <c r="E171" s="2"/>
      <c r="F171" s="2"/>
    </row>
    <row r="172" spans="1:6" ht="20.399999999999999" hidden="1" outlineLevel="1" x14ac:dyDescent="0.55000000000000004">
      <c r="A172" s="20" t="s">
        <v>2182</v>
      </c>
      <c r="B172" s="22" t="str">
        <f>IFERROR(VLOOKUP(A172,'Label-ID'!D:I,5,FALSE)&amp;" - Zeile "&amp;VLOOKUP(A172,'Label-ID'!D:I,4,FALSE)&amp;" - "&amp;VLOOKUP(A172,'Label-ID'!D:I,6,FALSE),IFERROR(VLOOKUP(A172,'Label-ID'!E:I,4,FALSE)&amp;" - Zeile "&amp;VLOOKUP(A172,'Label-ID'!E:I,3,FALSE)&amp;" - "&amp;VLOOKUP(A172,'Label-ID'!E:I,5,FALSE),VLOOKUP(A172,'Label-ID'!F:I,3,FALSE)&amp;" - Zeile "&amp;VLOOKUP(A172,'Label-ID'!F:I,2,FALSE)&amp;" - "&amp;VLOOKUP(A172,'Label-ID'!F:I,4,FALSE)))</f>
        <v>Anlage GK - Zeile 96 - Nur bei Organgesellschaften: Bezüge i. S. der Zeilen 92 und 94, soweit sie auf ein selbst zu versteuerndes Einkommen aus einem Übertragungsgewinn nach § 11 UmwStG entfallen</v>
      </c>
      <c r="C172" s="56">
        <f t="shared" si="8"/>
        <v>0.3</v>
      </c>
      <c r="D172" s="23">
        <f>IFERROR(VLOOKUP(A172,'Tats_Steuer(1)'!E:G,3,FALSE),0)*IF(C172=0,1,C172)</f>
        <v>0</v>
      </c>
      <c r="E172" s="2"/>
      <c r="F172" s="2"/>
    </row>
    <row r="173" spans="1:6" ht="20.399999999999999" hidden="1" outlineLevel="1" x14ac:dyDescent="0.55000000000000004">
      <c r="A173" s="20" t="s">
        <v>2180</v>
      </c>
      <c r="B173" s="22" t="str">
        <f>IFERROR(VLOOKUP(A173,'Label-ID'!D:I,5,FALSE)&amp;" - Zeile "&amp;VLOOKUP(A173,'Label-ID'!D:I,4,FALSE)&amp;" - "&amp;VLOOKUP(A173,'Label-ID'!D:I,6,FALSE),IFERROR(VLOOKUP(A173,'Label-ID'!E:I,4,FALSE)&amp;" - Zeile "&amp;VLOOKUP(A173,'Label-ID'!E:I,3,FALSE)&amp;" - "&amp;VLOOKUP(A173,'Label-ID'!E:I,5,FALSE),VLOOKUP(A173,'Label-ID'!F:I,3,FALSE)&amp;" - Zeile "&amp;VLOOKUP(A173,'Label-ID'!F:I,2,FALSE)&amp;" - "&amp;VLOOKUP(A173,'Label-ID'!F:I,4,FALSE)))</f>
        <v>Anlage GK - Zeile 97 - Nur bei Organgesellschaften: Nicht abziehbare Ausgaben nach § 8b Abs. 3 Satz 1 KStG (5 % des Betrages lt. Zeile 96)</v>
      </c>
      <c r="C173" s="56">
        <f t="shared" si="8"/>
        <v>0.3</v>
      </c>
      <c r="D173" s="23">
        <f>IFERROR(VLOOKUP(A173,'Tats_Steuer(1)'!E:G,3,FALSE),0)*IF(C173=0,1,C173)</f>
        <v>0</v>
      </c>
      <c r="E173" s="2"/>
      <c r="F173" s="2"/>
    </row>
    <row r="174" spans="1:6" ht="30.6" hidden="1" outlineLevel="1" x14ac:dyDescent="0.55000000000000004">
      <c r="A174" s="20" t="s">
        <v>2170</v>
      </c>
      <c r="B174" s="22" t="str">
        <f>IFERROR(VLOOKUP(A174,'Label-ID'!D:I,5,FALSE)&amp;" - Zeile "&amp;VLOOKUP(A174,'Label-ID'!D:I,4,FALSE)&amp;" - "&amp;VLOOKUP(A174,'Label-ID'!D:I,6,FALSE),IFERROR(VLOOKUP(A174,'Label-ID'!E:I,4,FALSE)&amp;" - Zeile "&amp;VLOOKUP(A174,'Label-ID'!E:I,3,FALSE)&amp;" - "&amp;VLOOKUP(A174,'Label-ID'!E:I,5,FALSE),VLOOKUP(A174,'Label-ID'!F:I,3,FALSE)&amp;" - Zeile "&amp;VLOOKUP(A174,'Label-ID'!F:I,2,FALSE)&amp;" - "&amp;VLOOKUP(A174,'Label-ID'!F:I,4,FALSE)))</f>
        <v>Anlage GK - Zeile 98 - Gewinnminderung i. S. des § 8b Abs. 3 Satz 3 bis 7 KStG; in Anwendungsfällen des § 19a Abs. 1 Satz 2 REITG einschließlich entsprechender Beträge in Zusammenhang mit Anteilen an einer REIT-AG oder einer anderen REIT-Körperschaft</v>
      </c>
      <c r="C174" s="56">
        <f t="shared" si="8"/>
        <v>0.3</v>
      </c>
      <c r="D174" s="23">
        <f>IFERROR(VLOOKUP(A174,'Tats_Steuer(1)'!E:G,3,FALSE),0)*IF(C174=0,1,C174)</f>
        <v>0</v>
      </c>
      <c r="E174" s="2"/>
      <c r="F174" s="2"/>
    </row>
    <row r="175" spans="1:6" ht="20.399999999999999" hidden="1" outlineLevel="1" x14ac:dyDescent="0.55000000000000004">
      <c r="A175" s="20" t="s">
        <v>2165</v>
      </c>
      <c r="B175" s="22" t="str">
        <f>IFERROR(VLOOKUP(A175,'Label-ID'!D:I,5,FALSE)&amp;" - Zeile "&amp;VLOOKUP(A175,'Label-ID'!D:I,4,FALSE)&amp;" - "&amp;VLOOKUP(A175,'Label-ID'!D:I,6,FALSE),IFERROR(VLOOKUP(A175,'Label-ID'!E:I,4,FALSE)&amp;" - Zeile "&amp;VLOOKUP(A175,'Label-ID'!E:I,3,FALSE)&amp;" - "&amp;VLOOKUP(A175,'Label-ID'!E:I,5,FALSE),VLOOKUP(A175,'Label-ID'!F:I,3,FALSE)&amp;" - Zeile "&amp;VLOOKUP(A175,'Label-ID'!F:I,2,FALSE)&amp;" - "&amp;VLOOKUP(A175,'Label-ID'!F:I,4,FALSE)))</f>
        <v>Anlage GK - Zeile 99 - Nicht abziehbare Gewinnminderungen i. S. des § 8b Abs. 3 Satz 3 bis 7 KStG aus Beteiligungen an Personengesellschaften lt. gesonderter und einheitlicher Feststellung</v>
      </c>
      <c r="C175" s="56">
        <f t="shared" si="8"/>
        <v>0.3</v>
      </c>
      <c r="D175" s="23">
        <f>IFERROR(VLOOKUP(A175,'Tats_Steuer(1)'!E:G,3,FALSE),0)*IF(C175=0,1,C175)</f>
        <v>0</v>
      </c>
      <c r="E175" s="2"/>
      <c r="F175" s="2"/>
    </row>
    <row r="176" spans="1:6" hidden="1" outlineLevel="1" x14ac:dyDescent="0.55000000000000004">
      <c r="A176" s="20" t="s">
        <v>2160</v>
      </c>
      <c r="B176" s="22" t="str">
        <f>IFERROR(VLOOKUP(A176,'Label-ID'!D:I,5,FALSE)&amp;" - Zeile "&amp;VLOOKUP(A176,'Label-ID'!D:I,4,FALSE)&amp;" - "&amp;VLOOKUP(A176,'Label-ID'!D:I,6,FALSE),IFERROR(VLOOKUP(A176,'Label-ID'!E:I,4,FALSE)&amp;" - Zeile "&amp;VLOOKUP(A176,'Label-ID'!E:I,3,FALSE)&amp;" - "&amp;VLOOKUP(A176,'Label-ID'!E:I,5,FALSE),VLOOKUP(A176,'Label-ID'!F:I,3,FALSE)&amp;" - Zeile "&amp;VLOOKUP(A176,'Label-ID'!F:I,2,FALSE)&amp;" - "&amp;VLOOKUP(A176,'Label-ID'!F:I,4,FALSE)))</f>
        <v>Anlage GK - Zeile 100 - Gewinne i. S. des § 8b Abs. 3 Satz 8 KStG</v>
      </c>
      <c r="C176" s="56">
        <f t="shared" si="8"/>
        <v>0.3</v>
      </c>
      <c r="D176" s="23">
        <f>IFERROR(VLOOKUP(A176,'Tats_Steuer(1)'!E:G,3,FALSE),0)*IF(C176=0,1,C176)</f>
        <v>0</v>
      </c>
      <c r="E176" s="2"/>
      <c r="F176" s="2"/>
    </row>
    <row r="177" spans="1:6" hidden="1" outlineLevel="1" x14ac:dyDescent="0.55000000000000004">
      <c r="A177" s="20" t="s">
        <v>2159</v>
      </c>
      <c r="B177" s="22" t="str">
        <f>IFERROR(VLOOKUP(A177,'Label-ID'!D:I,5,FALSE)&amp;" - Zeile "&amp;VLOOKUP(A177,'Label-ID'!D:I,4,FALSE)&amp;" - "&amp;VLOOKUP(A177,'Label-ID'!D:I,6,FALSE),IFERROR(VLOOKUP(A177,'Label-ID'!E:I,4,FALSE)&amp;" - Zeile "&amp;VLOOKUP(A177,'Label-ID'!E:I,3,FALSE)&amp;" - "&amp;VLOOKUP(A177,'Label-ID'!E:I,5,FALSE),VLOOKUP(A177,'Label-ID'!F:I,3,FALSE)&amp;" - Zeile "&amp;VLOOKUP(A177,'Label-ID'!F:I,2,FALSE)&amp;" - "&amp;VLOOKUP(A177,'Label-ID'!F:I,4,FALSE)))</f>
        <v>Anlage GK - Zeile 101 - Einkommensminderungen bzw. -erhöhungen nach § 8b Abs. 8 Satz 4 und 5 KStG</v>
      </c>
      <c r="C177" s="56">
        <f t="shared" si="8"/>
        <v>0.3</v>
      </c>
      <c r="D177" s="23">
        <f>IFERROR(VLOOKUP(A177,'Tats_Steuer(1)'!E:G,3,FALSE),0)*IF(C177=0,1,C177)</f>
        <v>0</v>
      </c>
      <c r="E177" s="2"/>
      <c r="F177" s="2"/>
    </row>
    <row r="178" spans="1:6" collapsed="1" x14ac:dyDescent="0.55000000000000004">
      <c r="A178" s="29"/>
      <c r="B178" s="30" t="s">
        <v>3361</v>
      </c>
      <c r="C178" s="31"/>
      <c r="D178" s="32">
        <f>-D179-D180+D181+D182</f>
        <v>0</v>
      </c>
      <c r="E178" s="2"/>
      <c r="F178" s="2"/>
    </row>
    <row r="179" spans="1:6" ht="20.399999999999999" hidden="1" outlineLevel="1" x14ac:dyDescent="0.55000000000000004">
      <c r="A179" s="20" t="s">
        <v>2158</v>
      </c>
      <c r="B179" s="22" t="str">
        <f>IFERROR(VLOOKUP(A179,'Label-ID'!D:I,5,FALSE)&amp;" - Zeile "&amp;VLOOKUP(A179,'Label-ID'!D:I,4,FALSE)&amp;" - "&amp;VLOOKUP(A179,'Label-ID'!D:I,6,FALSE),IFERROR(VLOOKUP(A179,'Label-ID'!E:I,4,FALSE)&amp;" - Zeile "&amp;VLOOKUP(A179,'Label-ID'!E:I,3,FALSE)&amp;" - "&amp;VLOOKUP(A179,'Label-ID'!E:I,5,FALSE),VLOOKUP(A179,'Label-ID'!F:I,3,FALSE)&amp;" - Zeile "&amp;VLOOKUP(A179,'Label-ID'!F:I,2,FALSE)&amp;" - "&amp;VLOOKUP(A179,'Label-ID'!F:I,4,FALSE)))</f>
        <v>Anlage GK - Zeile 103 - Nach § 8b Abs. 10 Satz 1 KStG nicht abziehbare Aufwendungen, soweit sie sich auf die überlassenen Anteile beziehen</v>
      </c>
      <c r="C179" s="56">
        <f t="shared" si="8"/>
        <v>0.3</v>
      </c>
      <c r="D179" s="23">
        <f>IFERROR(VLOOKUP(A179,'Tats_Steuer(1)'!E:G,3,FALSE),0)*IF(C179=0,1,C179)</f>
        <v>0</v>
      </c>
      <c r="E179" s="2"/>
      <c r="F179" s="2"/>
    </row>
    <row r="180" spans="1:6" hidden="1" outlineLevel="1" x14ac:dyDescent="0.55000000000000004">
      <c r="A180" s="20" t="s">
        <v>2156</v>
      </c>
      <c r="B180" s="22" t="str">
        <f>IFERROR(VLOOKUP(A180,'Label-ID'!D:I,5,FALSE)&amp;" - Zeile "&amp;VLOOKUP(A180,'Label-ID'!D:I,4,FALSE)&amp;" - "&amp;VLOOKUP(A180,'Label-ID'!D:I,6,FALSE),IFERROR(VLOOKUP(A180,'Label-ID'!E:I,4,FALSE)&amp;" - Zeile "&amp;VLOOKUP(A180,'Label-ID'!E:I,3,FALSE)&amp;" - "&amp;VLOOKUP(A180,'Label-ID'!E:I,5,FALSE),VLOOKUP(A180,'Label-ID'!F:I,3,FALSE)&amp;" - Zeile "&amp;VLOOKUP(A180,'Label-ID'!F:I,2,FALSE)&amp;" - "&amp;VLOOKUP(A180,'Label-ID'!F:I,4,FALSE)))</f>
        <v>Anlage GK - Zeile 104 - Fiktive Einnahmen und/oder Bezüge i. S. des § 8b Abs. 10 Satz 2 KStG</v>
      </c>
      <c r="C180" s="56">
        <f t="shared" si="8"/>
        <v>0.3</v>
      </c>
      <c r="D180" s="23">
        <f>IFERROR(VLOOKUP(A180,'Tats_Steuer(1)'!E:G,3,FALSE),0)*IF(C180=0,1,C180)</f>
        <v>0</v>
      </c>
      <c r="E180" s="2"/>
      <c r="F180" s="2"/>
    </row>
    <row r="181" spans="1:6" ht="20.399999999999999" hidden="1" outlineLevel="1" x14ac:dyDescent="0.55000000000000004">
      <c r="A181" s="20" t="s">
        <v>2154</v>
      </c>
      <c r="B181" s="22" t="str">
        <f>IFERROR(VLOOKUP(A181,'Label-ID'!D:I,5,FALSE)&amp;" - Zeile "&amp;VLOOKUP(A181,'Label-ID'!D:I,4,FALSE)&amp;" - "&amp;VLOOKUP(A181,'Label-ID'!D:I,6,FALSE),IFERROR(VLOOKUP(A181,'Label-ID'!E:I,4,FALSE)&amp;" - Zeile "&amp;VLOOKUP(A181,'Label-ID'!E:I,3,FALSE)&amp;" - "&amp;VLOOKUP(A181,'Label-ID'!E:I,5,FALSE),VLOOKUP(A181,'Label-ID'!F:I,3,FALSE)&amp;" - Zeile "&amp;VLOOKUP(A181,'Label-ID'!F:I,2,FALSE)&amp;" - "&amp;VLOOKUP(A181,'Label-ID'!F:I,4,FALSE)))</f>
        <v xml:space="preserve">Anlage GK - Zeile 105 - Beträge i. S. der Zeile 104, soweit es sich dabei um Bezüge i. S. des § 8b Abs. 1 KStG, auf die § 8b Abs. 4 KStG nicht anzuwenden ist, und/oder um Gewinne i. S. des § 8b Abs. 2 KStG handelt. </v>
      </c>
      <c r="C181" s="56">
        <f t="shared" si="8"/>
        <v>0.3</v>
      </c>
      <c r="D181" s="23">
        <f>IFERROR(VLOOKUP(A181,'Tats_Steuer(1)'!E:G,3,FALSE),0)*IF(C181=0,1,C181)</f>
        <v>0</v>
      </c>
      <c r="E181" s="2"/>
      <c r="F181" s="2"/>
    </row>
    <row r="182" spans="1:6" ht="20.399999999999999" hidden="1" outlineLevel="1" x14ac:dyDescent="0.55000000000000004">
      <c r="A182" s="20" t="s">
        <v>2152</v>
      </c>
      <c r="B182" s="22" t="str">
        <f>IFERROR(VLOOKUP(A182,'Label-ID'!D:I,5,FALSE)&amp;" - Zeile "&amp;VLOOKUP(A182,'Label-ID'!D:I,4,FALSE)&amp;" - "&amp;VLOOKUP(A182,'Label-ID'!D:I,6,FALSE),IFERROR(VLOOKUP(A182,'Label-ID'!E:I,4,FALSE)&amp;" - Zeile "&amp;VLOOKUP(A182,'Label-ID'!E:I,3,FALSE)&amp;" - "&amp;VLOOKUP(A182,'Label-ID'!E:I,5,FALSE),VLOOKUP(A182,'Label-ID'!F:I,3,FALSE)&amp;" - Zeile "&amp;VLOOKUP(A182,'Label-ID'!F:I,2,FALSE)&amp;" - "&amp;VLOOKUP(A182,'Label-ID'!F:I,4,FALSE)))</f>
        <v>Anlage GK - Zeile 106 - 5 % der Summe der Beträge lt. Zeilen 86 bis 88 und/oder der Beträge lt. Zeilen 92 und 93, soweit es sich hierbei um Bezüge aus entliehenen Anteilen i. S. des § 8b Abs. 10 KStG handelt</v>
      </c>
      <c r="C182" s="56">
        <f t="shared" si="8"/>
        <v>0.3</v>
      </c>
      <c r="D182" s="23">
        <f>IFERROR(VLOOKUP(A182,'Tats_Steuer(1)'!E:G,3,FALSE),0)*IF(C182=0,1,C182)</f>
        <v>0</v>
      </c>
      <c r="E182" s="2"/>
      <c r="F182" s="2"/>
    </row>
    <row r="183" spans="1:6" x14ac:dyDescent="0.55000000000000004">
      <c r="A183" s="33"/>
      <c r="B183" s="16"/>
      <c r="C183" s="1"/>
      <c r="D183" s="2"/>
      <c r="E183" s="2"/>
      <c r="F183" s="2"/>
    </row>
    <row r="184" spans="1:6" x14ac:dyDescent="0.55000000000000004">
      <c r="A184" s="14"/>
      <c r="B184" s="14" t="s">
        <v>407</v>
      </c>
      <c r="C184" s="5"/>
      <c r="D184" s="5" t="s">
        <v>33</v>
      </c>
      <c r="E184" s="5" t="s">
        <v>33</v>
      </c>
      <c r="F184" s="5" t="s">
        <v>33</v>
      </c>
    </row>
    <row r="185" spans="1:6" collapsed="1" x14ac:dyDescent="0.55000000000000004">
      <c r="A185" s="29"/>
      <c r="B185" s="30" t="s">
        <v>187</v>
      </c>
      <c r="C185" s="31"/>
      <c r="D185" s="32">
        <f>D186+D187</f>
        <v>0</v>
      </c>
      <c r="E185" s="2"/>
      <c r="F185" s="2"/>
    </row>
    <row r="186" spans="1:6" ht="20.399999999999999" hidden="1" outlineLevel="1" x14ac:dyDescent="0.55000000000000004">
      <c r="A186" s="33" t="s">
        <v>2135</v>
      </c>
      <c r="B186" s="22" t="str">
        <f>IFERROR(VLOOKUP(A186,'Label-ID'!D:I,5,FALSE)&amp;" - Zeile "&amp;VLOOKUP(A186,'Label-ID'!D:I,4,FALSE)&amp;" - "&amp;VLOOKUP(A186,'Label-ID'!D:I,6,FALSE),IFERROR(VLOOKUP(A186,'Label-ID'!E:I,4,FALSE)&amp;" - Zeile "&amp;VLOOKUP(A186,'Label-ID'!E:I,3,FALSE)&amp;" - "&amp;VLOOKUP(A186,'Label-ID'!E:I,5,FALSE),VLOOKUP(A186,'Label-ID'!F:I,3,FALSE)&amp;" - Zeile "&amp;VLOOKUP(A186,'Label-ID'!F:I,2,FALSE)&amp;" - "&amp;VLOOKUP(A186,'Label-ID'!F:I,4,FALSE)))</f>
        <v>Anlage GK - Zeile 111 - Nach § 20 Abs. 1 InvStG freizustellender Betrag für Aktienfonds (Vorspalte: Betrag lt. Zeile 109 abzüglich Betrag lt. Zeile 110; Hauptspalte: 80 % des Wertes der Vorspalte mit umgekehrtem Vorzeichen)</v>
      </c>
      <c r="C186" s="56">
        <f t="shared" ref="C186:C196" si="9">TAXCURR</f>
        <v>0.3</v>
      </c>
      <c r="D186" s="23">
        <f>IFERROR(VLOOKUP(A186,'Tats_Steuer(1)'!E:G,3,FALSE),0)*IF(C186=0,1,C186)</f>
        <v>0</v>
      </c>
      <c r="E186" s="2"/>
      <c r="F186" s="2"/>
    </row>
    <row r="187" spans="1:6" ht="20.399999999999999" hidden="1" outlineLevel="1" x14ac:dyDescent="0.55000000000000004">
      <c r="A187" s="33" t="s">
        <v>2127</v>
      </c>
      <c r="B187" s="22" t="str">
        <f>IFERROR(VLOOKUP(A187,'Label-ID'!D:I,5,FALSE)&amp;" - Zeile "&amp;VLOOKUP(A187,'Label-ID'!D:I,4,FALSE)&amp;" - "&amp;VLOOKUP(A187,'Label-ID'!D:I,6,FALSE),IFERROR(VLOOKUP(A187,'Label-ID'!E:I,4,FALSE)&amp;" - Zeile "&amp;VLOOKUP(A187,'Label-ID'!E:I,3,FALSE)&amp;" - "&amp;VLOOKUP(A187,'Label-ID'!E:I,5,FALSE),VLOOKUP(A187,'Label-ID'!F:I,3,FALSE)&amp;" - Zeile "&amp;VLOOKUP(A187,'Label-ID'!F:I,2,FALSE)&amp;" - "&amp;VLOOKUP(A187,'Label-ID'!F:I,4,FALSE)))</f>
        <v>Anlage GK - Zeile 114 - Nach § 20 Abs. 1 InvStG freizustellender Betrag für Aktienfonds (Vorspalte: Betrag lt. Zeile 112 abzüglich Betrag lt. Zeile 113; Hauptspalte: 30 % des Wertes der Vorspalte mit umgekehrtem Vorzeichen)</v>
      </c>
      <c r="C187" s="56">
        <f t="shared" si="9"/>
        <v>0.3</v>
      </c>
      <c r="D187" s="23">
        <f>IFERROR(VLOOKUP(A187,'Tats_Steuer(1)'!E:G,3,FALSE),0)*IF(C187=0,1,C187)</f>
        <v>0</v>
      </c>
      <c r="E187" s="2"/>
      <c r="F187" s="2"/>
    </row>
    <row r="188" spans="1:6" collapsed="1" x14ac:dyDescent="0.55000000000000004">
      <c r="A188" s="29"/>
      <c r="B188" s="30" t="s">
        <v>188</v>
      </c>
      <c r="C188" s="31"/>
      <c r="D188" s="32">
        <f>D189+D190</f>
        <v>0</v>
      </c>
      <c r="E188" s="2"/>
      <c r="F188" s="2"/>
    </row>
    <row r="189" spans="1:6" ht="30.6" hidden="1" outlineLevel="1" x14ac:dyDescent="0.55000000000000004">
      <c r="A189" s="33" t="s">
        <v>2118</v>
      </c>
      <c r="B189" s="22" t="str">
        <f>IFERROR(VLOOKUP(A189,'Label-ID'!D:I,5,FALSE)&amp;" - Zeile "&amp;VLOOKUP(A189,'Label-ID'!D:I,4,FALSE)&amp;" - "&amp;VLOOKUP(A189,'Label-ID'!D:I,6,FALSE),IFERROR(VLOOKUP(A189,'Label-ID'!E:I,4,FALSE)&amp;" - Zeile "&amp;VLOOKUP(A189,'Label-ID'!E:I,3,FALSE)&amp;" - "&amp;VLOOKUP(A189,'Label-ID'!E:I,5,FALSE),VLOOKUP(A189,'Label-ID'!F:I,3,FALSE)&amp;" - Zeile "&amp;VLOOKUP(A189,'Label-ID'!F:I,2,FALSE)&amp;" - "&amp;VLOOKUP(A189,'Label-ID'!F:I,4,FALSE)))</f>
        <v>Anlage GK - Zeile 117 - Nach § 20 Abs. 2 i. V. mit Abs. 1 InvStG freizustellender Betrag für Mischfonds (Vorspalte: Betrag lt. Zeile 115 abzüglich Betrag lt. Zeile 116; Hauptspalte: 40 % des Wertes der Vorspalte mit umgekehrtem Vorzeichen)</v>
      </c>
      <c r="C189" s="56">
        <f t="shared" si="9"/>
        <v>0.3</v>
      </c>
      <c r="D189" s="23">
        <f>IFERROR(VLOOKUP(A189,'Tats_Steuer(1)'!E:G,3,FALSE),0)*IF(C189=0,1,C189)</f>
        <v>0</v>
      </c>
      <c r="E189" s="2"/>
      <c r="F189" s="2"/>
    </row>
    <row r="190" spans="1:6" ht="20.399999999999999" hidden="1" outlineLevel="1" x14ac:dyDescent="0.55000000000000004">
      <c r="A190" s="33" t="s">
        <v>2110</v>
      </c>
      <c r="B190" s="22" t="str">
        <f>IFERROR(VLOOKUP(A190,'Label-ID'!D:I,5,FALSE)&amp;" - Zeile "&amp;VLOOKUP(A190,'Label-ID'!D:I,4,FALSE)&amp;" - "&amp;VLOOKUP(A190,'Label-ID'!D:I,6,FALSE),IFERROR(VLOOKUP(A190,'Label-ID'!E:I,4,FALSE)&amp;" - Zeile "&amp;VLOOKUP(A190,'Label-ID'!E:I,3,FALSE)&amp;" - "&amp;VLOOKUP(A190,'Label-ID'!E:I,5,FALSE),VLOOKUP(A190,'Label-ID'!F:I,3,FALSE)&amp;" - Zeile "&amp;VLOOKUP(A190,'Label-ID'!F:I,2,FALSE)&amp;" - "&amp;VLOOKUP(A190,'Label-ID'!F:I,4,FALSE)))</f>
        <v>Anlage GK - Zeile 120 - Nach § 20 Abs. 1 InvStG freizustellender Betrag für Mischfonds (Vorspalte: Betrag lt. Zeile 118 abzüglich Betrag lt. Zeile 119; Hauptspalte: 15 % des Wertes der Vorspalte mit umgekehrtem Vorzeichen)</v>
      </c>
      <c r="C190" s="56">
        <f t="shared" si="9"/>
        <v>0.3</v>
      </c>
      <c r="D190" s="23">
        <f>IFERROR(VLOOKUP(A190,'Tats_Steuer(1)'!E:G,3,FALSE),0)*IF(C190=0,1,C190)</f>
        <v>0</v>
      </c>
      <c r="E190" s="2"/>
      <c r="F190" s="2"/>
    </row>
    <row r="191" spans="1:6" collapsed="1" x14ac:dyDescent="0.55000000000000004">
      <c r="A191" s="29"/>
      <c r="B191" s="30" t="s">
        <v>408</v>
      </c>
      <c r="C191" s="31"/>
      <c r="D191" s="32">
        <f>D192</f>
        <v>0</v>
      </c>
      <c r="E191" s="2"/>
      <c r="F191" s="2"/>
    </row>
    <row r="192" spans="1:6" ht="30.6" hidden="1" outlineLevel="1" x14ac:dyDescent="0.55000000000000004">
      <c r="A192" s="33" t="s">
        <v>2102</v>
      </c>
      <c r="B192" s="22" t="str">
        <f>IFERROR(VLOOKUP(A192,'Label-ID'!D:I,5,FALSE)&amp;" - Zeile "&amp;VLOOKUP(A192,'Label-ID'!D:I,4,FALSE)&amp;" - "&amp;VLOOKUP(A192,'Label-ID'!D:I,6,FALSE),IFERROR(VLOOKUP(A192,'Label-ID'!E:I,4,FALSE)&amp;" - Zeile "&amp;VLOOKUP(A192,'Label-ID'!E:I,3,FALSE)&amp;" - "&amp;VLOOKUP(A192,'Label-ID'!E:I,5,FALSE),VLOOKUP(A192,'Label-ID'!F:I,3,FALSE)&amp;" - Zeile "&amp;VLOOKUP(A192,'Label-ID'!F:I,2,FALSE)&amp;" - "&amp;VLOOKUP(A192,'Label-ID'!F:I,4,FALSE)))</f>
        <v>Anlage GK - Zeile 123 - Nach § 20 Abs. 3 Satz 1 Nr. 1 InvStG freizustellender Betrag für Immobilienfonds (Vorspalte: Betrag lt. Zeile 121 abzüglich Betrag lt. Zeile 122; Hauptspalte: 60 % des Wertes der Vorspalte mit umgekehrtem Vorzeichen)</v>
      </c>
      <c r="C192" s="56">
        <f t="shared" si="9"/>
        <v>0.3</v>
      </c>
      <c r="D192" s="23">
        <f>IFERROR(VLOOKUP(A192,'Tats_Steuer(1)'!E:G,3,FALSE),0)*IF(C192=0,1,C192)</f>
        <v>0</v>
      </c>
      <c r="E192" s="2"/>
      <c r="F192" s="2"/>
    </row>
    <row r="193" spans="1:6" collapsed="1" x14ac:dyDescent="0.55000000000000004">
      <c r="A193" s="29"/>
      <c r="B193" s="30" t="s">
        <v>409</v>
      </c>
      <c r="C193" s="31"/>
      <c r="D193" s="32">
        <f>D194</f>
        <v>0</v>
      </c>
      <c r="E193" s="2"/>
      <c r="F193" s="2"/>
    </row>
    <row r="194" spans="1:6" ht="20.399999999999999" hidden="1" outlineLevel="1" x14ac:dyDescent="0.55000000000000004">
      <c r="A194" s="33" t="s">
        <v>2094</v>
      </c>
      <c r="B194" s="22" t="str">
        <f>IFERROR(VLOOKUP(A194,'Label-ID'!D:I,5,FALSE)&amp;" - Zeile "&amp;VLOOKUP(A194,'Label-ID'!D:I,4,FALSE)&amp;" - "&amp;VLOOKUP(A194,'Label-ID'!D:I,6,FALSE),IFERROR(VLOOKUP(A194,'Label-ID'!E:I,4,FALSE)&amp;" - Zeile "&amp;VLOOKUP(A194,'Label-ID'!E:I,3,FALSE)&amp;" - "&amp;VLOOKUP(A194,'Label-ID'!E:I,5,FALSE),VLOOKUP(A194,'Label-ID'!F:I,3,FALSE)&amp;" - Zeile "&amp;VLOOKUP(A194,'Label-ID'!F:I,2,FALSE)&amp;" - "&amp;VLOOKUP(A194,'Label-ID'!F:I,4,FALSE)))</f>
        <v>Anlage GK - Zeile 127 - Nach § 20 Abs. 3 Satz 1 Nr. 2 InvStG freizustellender Betrag (Vorspalte: Betrag lt. Zeile 125 abzüglich Betrag lt. Zeile 126; Hauptspalte: 80 % des Wertes der Vorspalte mit umgekehrtem Vorzeichen)</v>
      </c>
      <c r="C194" s="56">
        <f t="shared" si="9"/>
        <v>0.3</v>
      </c>
      <c r="D194" s="23">
        <f>IFERROR(VLOOKUP(A194,'Tats_Steuer(1)'!E:G,3,FALSE),0)*IF(C194=0,1,C194)</f>
        <v>0</v>
      </c>
      <c r="E194" s="2"/>
      <c r="F194" s="2"/>
    </row>
    <row r="195" spans="1:6" collapsed="1" x14ac:dyDescent="0.55000000000000004">
      <c r="A195" s="29"/>
      <c r="B195" s="30" t="s">
        <v>3362</v>
      </c>
      <c r="C195" s="31"/>
      <c r="D195" s="32">
        <f>D196</f>
        <v>0</v>
      </c>
      <c r="E195" s="2"/>
      <c r="F195" s="2"/>
    </row>
    <row r="196" spans="1:6" ht="20.399999999999999" hidden="1" outlineLevel="1" x14ac:dyDescent="0.55000000000000004">
      <c r="A196" s="33" t="s">
        <v>2091</v>
      </c>
      <c r="B196" s="22" t="str">
        <f>IFERROR(VLOOKUP(A196,'Label-ID'!D:I,5,FALSE)&amp;" - Zeile "&amp;VLOOKUP(A196,'Label-ID'!D:I,4,FALSE)&amp;" - "&amp;VLOOKUP(A196,'Label-ID'!D:I,6,FALSE),IFERROR(VLOOKUP(A196,'Label-ID'!E:I,4,FALSE)&amp;" - Zeile "&amp;VLOOKUP(A196,'Label-ID'!E:I,3,FALSE)&amp;" - "&amp;VLOOKUP(A196,'Label-ID'!E:I,5,FALSE),VLOOKUP(A196,'Label-ID'!F:I,3,FALSE)&amp;" - Zeile "&amp;VLOOKUP(A196,'Label-ID'!F:I,2,FALSE)&amp;" - "&amp;VLOOKUP(A196,'Label-ID'!F:I,4,FALSE)))</f>
        <v>Anlage GK - Zeile 128 - Unterschiedsbeträge nach InvStG 2004   Dazu / Davon ab: Unterschiedsbeträge nach § 5 Abs. 1 Satz 1 Nr. 5 Satz 5 bzw. § 13 Abs. 4a Satz 2 InvStG 2004</v>
      </c>
      <c r="C196" s="56">
        <f t="shared" si="9"/>
        <v>0.3</v>
      </c>
      <c r="D196" s="23">
        <f>IFERROR(VLOOKUP(A196,'Tats_Steuer(1)'!E:G,3,FALSE),0)*IF(C196=0,1,C196)</f>
        <v>0</v>
      </c>
      <c r="E196" s="2"/>
      <c r="F196" s="2"/>
    </row>
    <row r="197" spans="1:6" x14ac:dyDescent="0.55000000000000004">
      <c r="A197" s="33"/>
      <c r="B197" s="16"/>
      <c r="C197" s="1"/>
      <c r="D197" s="2"/>
      <c r="E197" s="2"/>
      <c r="F197" s="2"/>
    </row>
    <row r="198" spans="1:6" x14ac:dyDescent="0.55000000000000004">
      <c r="A198" s="14"/>
      <c r="B198" s="14" t="s">
        <v>410</v>
      </c>
      <c r="C198" s="5"/>
      <c r="D198" s="5"/>
      <c r="E198" s="5"/>
      <c r="F198" s="5"/>
    </row>
    <row r="199" spans="1:6" collapsed="1" x14ac:dyDescent="0.55000000000000004">
      <c r="A199" s="29"/>
      <c r="B199" s="30" t="s">
        <v>187</v>
      </c>
      <c r="C199" s="31"/>
      <c r="D199" s="32">
        <f>D200+D201</f>
        <v>0</v>
      </c>
      <c r="E199" s="2"/>
      <c r="F199" s="2"/>
    </row>
    <row r="200" spans="1:6" ht="30.6" hidden="1" outlineLevel="1" x14ac:dyDescent="0.55000000000000004">
      <c r="A200" s="33" t="s">
        <v>2079</v>
      </c>
      <c r="B200" s="22" t="str">
        <f>IFERROR(VLOOKUP(A200,'Label-ID'!D:I,5,FALSE)&amp;" - Zeile "&amp;VLOOKUP(A200,'Label-ID'!D:I,4,FALSE)&amp;" - "&amp;VLOOKUP(A200,'Label-ID'!D:I,6,FALSE),IFERROR(VLOOKUP(A200,'Label-ID'!E:I,4,FALSE)&amp;" - Zeile "&amp;VLOOKUP(A200,'Label-ID'!E:I,3,FALSE)&amp;" - "&amp;VLOOKUP(A200,'Label-ID'!E:I,5,FALSE),VLOOKUP(A200,'Label-ID'!F:I,3,FALSE)&amp;" - Zeile "&amp;VLOOKUP(A200,'Label-ID'!F:I,2,FALSE)&amp;" - "&amp;VLOOKUP(A200,'Label-ID'!F:I,4,FALSE)))</f>
        <v>Anlage GK - Zeile 131 - Nach § 20 Abs. 1 i. V. mit § 43 Abs.3 InvStG freizustellender Betrag für Aktienfonds (Vorspalte: Betrag lt. Zeile 129 abzüglich Betrag lt. Zeile 130; Hauptspalte: 80 % des Wertes der Vorspalte mit umgekehrtem Vorzeichen)</v>
      </c>
      <c r="C200" s="56">
        <f t="shared" ref="C200:C217" si="10">TAXCURR</f>
        <v>0.3</v>
      </c>
      <c r="D200" s="23">
        <f>IFERROR(VLOOKUP(A200,'Tats_Steuer(1)'!E:G,3,FALSE),0)*IF(C200=0,1,C200)</f>
        <v>0</v>
      </c>
      <c r="E200" s="2"/>
      <c r="F200" s="2"/>
    </row>
    <row r="201" spans="1:6" ht="30.6" hidden="1" outlineLevel="1" x14ac:dyDescent="0.55000000000000004">
      <c r="A201" s="33" t="s">
        <v>2071</v>
      </c>
      <c r="B201" s="22" t="str">
        <f>IFERROR(VLOOKUP(A201,'Label-ID'!D:I,5,FALSE)&amp;" - Zeile "&amp;VLOOKUP(A201,'Label-ID'!D:I,4,FALSE)&amp;" - "&amp;VLOOKUP(A201,'Label-ID'!D:I,6,FALSE),IFERROR(VLOOKUP(A201,'Label-ID'!E:I,4,FALSE)&amp;" - Zeile "&amp;VLOOKUP(A201,'Label-ID'!E:I,3,FALSE)&amp;" - "&amp;VLOOKUP(A201,'Label-ID'!E:I,5,FALSE),VLOOKUP(A201,'Label-ID'!F:I,3,FALSE)&amp;" - Zeile "&amp;VLOOKUP(A201,'Label-ID'!F:I,2,FALSE)&amp;" - "&amp;VLOOKUP(A201,'Label-ID'!F:I,4,FALSE)))</f>
        <v>Anlage GK - Zeile 134 - Nach § 20 Abs. 1 i. V. mit § 43 Abs.3 InvStG freizustellender Betrag für Aktienfonds (Vorspalte: Betrag lt. Zeile 132 abzüglich Betrag lt. Zeile 133; Hauptspalte: 30 % des Wertes der Vorspalte mit umgekehrtem Vorzeichen)</v>
      </c>
      <c r="C201" s="56">
        <f t="shared" si="10"/>
        <v>0.3</v>
      </c>
      <c r="D201" s="23">
        <f>IFERROR(VLOOKUP(A201,'Tats_Steuer(1)'!E:G,3,FALSE),0)*IF(C201=0,1,C201)</f>
        <v>0</v>
      </c>
      <c r="E201" s="2"/>
      <c r="F201" s="2"/>
    </row>
    <row r="202" spans="1:6" collapsed="1" x14ac:dyDescent="0.55000000000000004">
      <c r="A202" s="29"/>
      <c r="B202" s="30" t="s">
        <v>188</v>
      </c>
      <c r="C202" s="31"/>
      <c r="D202" s="32">
        <f>D203+D204</f>
        <v>0</v>
      </c>
      <c r="E202" s="2"/>
      <c r="F202" s="2"/>
    </row>
    <row r="203" spans="1:6" ht="30.6" hidden="1" outlineLevel="1" x14ac:dyDescent="0.55000000000000004">
      <c r="A203" s="33" t="s">
        <v>2062</v>
      </c>
      <c r="B203" s="22" t="str">
        <f>IFERROR(VLOOKUP(A203,'Label-ID'!D:I,5,FALSE)&amp;" - Zeile "&amp;VLOOKUP(A203,'Label-ID'!D:I,4,FALSE)&amp;" - "&amp;VLOOKUP(A203,'Label-ID'!D:I,6,FALSE),IFERROR(VLOOKUP(A203,'Label-ID'!E:I,4,FALSE)&amp;" - Zeile "&amp;VLOOKUP(A203,'Label-ID'!E:I,3,FALSE)&amp;" - "&amp;VLOOKUP(A203,'Label-ID'!E:I,5,FALSE),VLOOKUP(A203,'Label-ID'!F:I,3,FALSE)&amp;" - Zeile "&amp;VLOOKUP(A203,'Label-ID'!F:I,2,FALSE)&amp;" - "&amp;VLOOKUP(A203,'Label-ID'!F:I,4,FALSE)))</f>
        <v>Anlage GK - Zeile 137 - Nach § 20 Abs. 2 i. V. mit § 43 Abs.3 InvStG freizustellender Betrag für Mischfonds (Vorspalte: Betrag lt. Zeile 135 abzüglich Betrag lt. Zeile 136; Hauptspalte: 40 % des Wertes der Vorspalte mit umgekehrtem Vorzeichen)</v>
      </c>
      <c r="C203" s="56">
        <f t="shared" si="10"/>
        <v>0.3</v>
      </c>
      <c r="D203" s="23">
        <f>IFERROR(VLOOKUP(A203,'Tats_Steuer(1)'!E:G,3,FALSE),0)*IF(C203=0,1,C203)</f>
        <v>0</v>
      </c>
      <c r="E203" s="2"/>
      <c r="F203" s="2"/>
    </row>
    <row r="204" spans="1:6" ht="30.6" hidden="1" outlineLevel="1" x14ac:dyDescent="0.55000000000000004">
      <c r="A204" s="33" t="s">
        <v>2054</v>
      </c>
      <c r="B204" s="22" t="str">
        <f>IFERROR(VLOOKUP(A204,'Label-ID'!D:I,5,FALSE)&amp;" - Zeile "&amp;VLOOKUP(A204,'Label-ID'!D:I,4,FALSE)&amp;" - "&amp;VLOOKUP(A204,'Label-ID'!D:I,6,FALSE),IFERROR(VLOOKUP(A204,'Label-ID'!E:I,4,FALSE)&amp;" - Zeile "&amp;VLOOKUP(A204,'Label-ID'!E:I,3,FALSE)&amp;" - "&amp;VLOOKUP(A204,'Label-ID'!E:I,5,FALSE),VLOOKUP(A204,'Label-ID'!F:I,3,FALSE)&amp;" - Zeile "&amp;VLOOKUP(A204,'Label-ID'!F:I,2,FALSE)&amp;" - "&amp;VLOOKUP(A204,'Label-ID'!F:I,4,FALSE)))</f>
        <v>Anlage GK - Zeile 140 - Nach § 20 Abs. 1 i. V. mit § 43 Abs. 3 InvStG freizustellender Betrag für Mischfonds (Vorspalte: Betrag lt. Zeile 138 abzüglich Betrag lt. Zeile 139; Hauptspalte: 15 % des Wertes der Vorspalte mit umgekehrtem Vorzeichen)</v>
      </c>
      <c r="C204" s="56">
        <f t="shared" si="10"/>
        <v>0.3</v>
      </c>
      <c r="D204" s="23">
        <f>IFERROR(VLOOKUP(A204,'Tats_Steuer(1)'!E:G,3,FALSE),0)*IF(C204=0,1,C204)</f>
        <v>0</v>
      </c>
      <c r="E204" s="2"/>
      <c r="F204" s="2"/>
    </row>
    <row r="205" spans="1:6" collapsed="1" x14ac:dyDescent="0.55000000000000004">
      <c r="A205" s="29"/>
      <c r="B205" s="30" t="s">
        <v>408</v>
      </c>
      <c r="C205" s="31"/>
      <c r="D205" s="32">
        <f>D206</f>
        <v>0</v>
      </c>
      <c r="E205" s="2"/>
      <c r="F205" s="2"/>
    </row>
    <row r="206" spans="1:6" ht="30.6" hidden="1" outlineLevel="1" x14ac:dyDescent="0.55000000000000004">
      <c r="A206" s="33" t="s">
        <v>2046</v>
      </c>
      <c r="B206" s="22" t="str">
        <f>IFERROR(VLOOKUP(A206,'Label-ID'!D:I,5,FALSE)&amp;" - Zeile "&amp;VLOOKUP(A206,'Label-ID'!D:I,4,FALSE)&amp;" - "&amp;VLOOKUP(A206,'Label-ID'!D:I,6,FALSE),IFERROR(VLOOKUP(A206,'Label-ID'!E:I,4,FALSE)&amp;" - Zeile "&amp;VLOOKUP(A206,'Label-ID'!E:I,3,FALSE)&amp;" - "&amp;VLOOKUP(A206,'Label-ID'!E:I,5,FALSE),VLOOKUP(A206,'Label-ID'!F:I,3,FALSE)&amp;" - Zeile "&amp;VLOOKUP(A206,'Label-ID'!F:I,2,FALSE)&amp;" - "&amp;VLOOKUP(A206,'Label-ID'!F:I,4,FALSE)))</f>
        <v>Anlage GK - Zeile 143 - Nach § 20 Abs. 3 Satz 1 Nr. 1 i. V. mit § 43 Abs. 3 InvStG freizustellender Betrag (Vorspalte: Betrag lt. Zeile 141 abzüglich Betrag lt. Zeile 142; Hauptspalte: 60 % des Wertes der Vorspalte mit umgekehrtem Vorzeichen)</v>
      </c>
      <c r="C206" s="56">
        <f t="shared" si="10"/>
        <v>0.3</v>
      </c>
      <c r="D206" s="23">
        <f>IFERROR(VLOOKUP(A206,'Tats_Steuer(1)'!E:G,3,FALSE),0)*IF(C206=0,1,C206)</f>
        <v>0</v>
      </c>
      <c r="E206" s="2"/>
      <c r="F206" s="2"/>
    </row>
    <row r="207" spans="1:6" collapsed="1" x14ac:dyDescent="0.55000000000000004">
      <c r="A207" s="29"/>
      <c r="B207" s="30" t="s">
        <v>409</v>
      </c>
      <c r="C207" s="31"/>
      <c r="D207" s="32">
        <f>D208</f>
        <v>0</v>
      </c>
      <c r="E207" s="2"/>
      <c r="F207" s="2"/>
    </row>
    <row r="208" spans="1:6" ht="30.6" hidden="1" outlineLevel="1" x14ac:dyDescent="0.55000000000000004">
      <c r="A208" s="33" t="s">
        <v>2038</v>
      </c>
      <c r="B208" s="22" t="str">
        <f>IFERROR(VLOOKUP(A208,'Label-ID'!D:I,5,FALSE)&amp;" - Zeile "&amp;VLOOKUP(A208,'Label-ID'!D:I,4,FALSE)&amp;" - "&amp;VLOOKUP(A208,'Label-ID'!D:I,6,FALSE),IFERROR(VLOOKUP(A208,'Label-ID'!E:I,4,FALSE)&amp;" - Zeile "&amp;VLOOKUP(A208,'Label-ID'!E:I,3,FALSE)&amp;" - "&amp;VLOOKUP(A208,'Label-ID'!E:I,5,FALSE),VLOOKUP(A208,'Label-ID'!F:I,3,FALSE)&amp;" - Zeile "&amp;VLOOKUP(A208,'Label-ID'!F:I,2,FALSE)&amp;" - "&amp;VLOOKUP(A208,'Label-ID'!F:I,4,FALSE)))</f>
        <v>Anlage GK - Zeile 147 - Nach § 20 Abs. 3 Satz 1 Nr. 2 i. V. mit § 43 Abs. 3 InvStG freizustellender Betrag (Vorspalte: Betrag lt. Zeile 145 abzüglich Betrag lt. Zeile 146; Hauptspalte: 80 % des Wertes der Vorspalte mit umgekehrtem Vorzeichen)</v>
      </c>
      <c r="C208" s="56">
        <f t="shared" si="10"/>
        <v>0.3</v>
      </c>
      <c r="D208" s="23">
        <f>IFERROR(VLOOKUP(A208,'Tats_Steuer(1)'!E:G,3,FALSE),0)*IF(C208=0,1,C208)</f>
        <v>0</v>
      </c>
      <c r="E208" s="2"/>
      <c r="F208" s="2"/>
    </row>
    <row r="209" spans="1:6" collapsed="1" x14ac:dyDescent="0.55000000000000004">
      <c r="A209" s="29"/>
      <c r="B209" s="30" t="s">
        <v>411</v>
      </c>
      <c r="C209" s="31"/>
      <c r="D209" s="32">
        <f>D210+D211</f>
        <v>0</v>
      </c>
      <c r="E209" s="2"/>
      <c r="F209" s="2"/>
    </row>
    <row r="210" spans="1:6" ht="20.399999999999999" hidden="1" outlineLevel="1" x14ac:dyDescent="0.55000000000000004">
      <c r="A210" s="33" t="s">
        <v>2029</v>
      </c>
      <c r="B210" s="22" t="str">
        <f>IFERROR(VLOOKUP(A210,'Label-ID'!D:I,5,FALSE)&amp;" - Zeile "&amp;VLOOKUP(A210,'Label-ID'!D:I,4,FALSE)&amp;" - "&amp;VLOOKUP(A210,'Label-ID'!D:I,6,FALSE),IFERROR(VLOOKUP(A210,'Label-ID'!E:I,4,FALSE)&amp;" - Zeile "&amp;VLOOKUP(A210,'Label-ID'!E:I,3,FALSE)&amp;" - "&amp;VLOOKUP(A210,'Label-ID'!E:I,5,FALSE),VLOOKUP(A210,'Label-ID'!F:I,3,FALSE)&amp;" - Zeile "&amp;VLOOKUP(A210,'Label-ID'!F:I,2,FALSE)&amp;" - "&amp;VLOOKUP(A210,'Label-ID'!F:I,4,FALSE)))</f>
        <v>Anlage GK - Zeile 150 - Steuerbefreiung nach § 42 Abs. 4 Satz 2 InvStG i. V. mit § 44 InvStG (Vorspalte: Betrag lt. Zeile 148 abzüglich Betrag lt. Zeile 149; Hauptspalte: 60 % des Wertes der Vorspalte mit umgekehrtem Vorzeichen)</v>
      </c>
      <c r="C210" s="56">
        <f t="shared" si="10"/>
        <v>0.3</v>
      </c>
      <c r="D210" s="23">
        <f>IFERROR(VLOOKUP(A210,'Tats_Steuer(1)'!E:G,3,FALSE),0)*IF(C210=0,1,C210)</f>
        <v>0</v>
      </c>
      <c r="E210" s="2"/>
      <c r="F210" s="2"/>
    </row>
    <row r="211" spans="1:6" ht="30.6" hidden="1" outlineLevel="1" x14ac:dyDescent="0.55000000000000004">
      <c r="A211" s="33" t="s">
        <v>2020</v>
      </c>
      <c r="B211" s="22" t="str">
        <f>IFERROR(VLOOKUP(A211,'Label-ID'!D:I,5,FALSE)&amp;" - Zeile "&amp;VLOOKUP(A211,'Label-ID'!D:I,4,FALSE)&amp;" - "&amp;VLOOKUP(A211,'Label-ID'!D:I,6,FALSE),IFERROR(VLOOKUP(A211,'Label-ID'!E:I,4,FALSE)&amp;" - Zeile "&amp;VLOOKUP(A211,'Label-ID'!E:I,3,FALSE)&amp;" - "&amp;VLOOKUP(A211,'Label-ID'!E:I,5,FALSE),VLOOKUP(A211,'Label-ID'!F:I,3,FALSE)&amp;" - Zeile "&amp;VLOOKUP(A211,'Label-ID'!F:I,2,FALSE)&amp;" - "&amp;VLOOKUP(A211,'Label-ID'!F:I,4,FALSE)))</f>
        <v>Anlage GK - Zeile 153 - Steuerbefreiung nach § 42 Abs. 4 Satz 2 InvStG i. V. mit § 44 InvStG (Vorspalte: Betrag lt. Zeile 151 abzüglich Betrag lt. Zeile 152; Hauptspalte: 100 % des Wertes der Vorspalte mit umgekehrtem Vorzeichen)</v>
      </c>
      <c r="C211" s="56">
        <f t="shared" si="10"/>
        <v>0.3</v>
      </c>
      <c r="D211" s="23">
        <f>IFERROR(VLOOKUP(A211,'Tats_Steuer(1)'!E:G,3,FALSE),0)*IF(C211=0,1,C211)</f>
        <v>0</v>
      </c>
      <c r="E211" s="2"/>
      <c r="F211" s="2"/>
    </row>
    <row r="212" spans="1:6" collapsed="1" x14ac:dyDescent="0.55000000000000004">
      <c r="A212" s="29"/>
      <c r="B212" s="30" t="s">
        <v>412</v>
      </c>
      <c r="C212" s="31"/>
      <c r="D212" s="32">
        <f>D213+D214</f>
        <v>0</v>
      </c>
      <c r="E212" s="2"/>
      <c r="F212" s="2"/>
    </row>
    <row r="213" spans="1:6" ht="30.6" hidden="1" outlineLevel="1" x14ac:dyDescent="0.55000000000000004">
      <c r="A213" s="20" t="s">
        <v>2011</v>
      </c>
      <c r="B213" s="22" t="str">
        <f>IFERROR(VLOOKUP(A213,'Label-ID'!D:I,5,FALSE)&amp;" - Zeile "&amp;VLOOKUP(A213,'Label-ID'!D:I,4,FALSE)&amp;" - "&amp;VLOOKUP(A213,'Label-ID'!D:I,6,FALSE),IFERROR(VLOOKUP(A213,'Label-ID'!E:I,4,FALSE)&amp;" - Zeile "&amp;VLOOKUP(A213,'Label-ID'!E:I,3,FALSE)&amp;" - "&amp;VLOOKUP(A213,'Label-ID'!E:I,5,FALSE),VLOOKUP(A213,'Label-ID'!F:I,3,FALSE)&amp;" - Zeile "&amp;VLOOKUP(A213,'Label-ID'!F:I,2,FALSE)&amp;" - "&amp;VLOOKUP(A213,'Label-ID'!F:I,4,FALSE)))</f>
        <v>Anlage GK - Zeile 156 - Steuerbefreiung nach § 42 Abs. 5 Satz 2 InvStG i. V. mit Abs. 4 Satz 2 i. V. mit § 44 InvStG (Vorspalte: Betrag lt. Zeile 154 abzüglich Betrag lt. Zeile 155; Hauptspalte: 20 % des Wertes der Vorspalte mit umgekehrtem Vorzeichen)</v>
      </c>
      <c r="C213" s="56">
        <f t="shared" si="10"/>
        <v>0.3</v>
      </c>
      <c r="D213" s="23">
        <f>IFERROR(VLOOKUP(A213,'Tats_Steuer(1)'!E:G,3,FALSE),0)*IF(C213=0,1,C213)</f>
        <v>0</v>
      </c>
      <c r="E213" s="2"/>
      <c r="F213" s="2"/>
    </row>
    <row r="214" spans="1:6" ht="30.6" hidden="1" outlineLevel="1" x14ac:dyDescent="0.55000000000000004">
      <c r="A214" s="20" t="s">
        <v>2002</v>
      </c>
      <c r="B214" s="22" t="str">
        <f>IFERROR(VLOOKUP(A214,'Label-ID'!D:I,5,FALSE)&amp;" - Zeile "&amp;VLOOKUP(A214,'Label-ID'!D:I,4,FALSE)&amp;" - "&amp;VLOOKUP(A214,'Label-ID'!D:I,6,FALSE),IFERROR(VLOOKUP(A214,'Label-ID'!E:I,4,FALSE)&amp;" - Zeile "&amp;VLOOKUP(A214,'Label-ID'!E:I,3,FALSE)&amp;" - "&amp;VLOOKUP(A214,'Label-ID'!E:I,5,FALSE),VLOOKUP(A214,'Label-ID'!F:I,3,FALSE)&amp;" - Zeile "&amp;VLOOKUP(A214,'Label-ID'!F:I,2,FALSE)&amp;" - "&amp;VLOOKUP(A214,'Label-ID'!F:I,4,FALSE)))</f>
        <v>Anlage GK - Zeile 159 - Steuerbefreiung nach § 42 Abs. 5 Satz 2 InvStG i. V. mit Abs. 4 Satz 2 i. V. mit § 44 InvStG (Vorspalte: Betrag lt. Zeile 157 abzüglich Betrag lt. Zeile 158; Hauptspalte: 100 % des Wertes der Vorspalte mit umgekehrtem Vorzeichen)</v>
      </c>
      <c r="C214" s="56">
        <f t="shared" si="10"/>
        <v>0.3</v>
      </c>
      <c r="D214" s="23">
        <f>IFERROR(VLOOKUP(A214,'Tats_Steuer(1)'!E:G,3,FALSE),0)*IF(C214=0,1,C214)</f>
        <v>0</v>
      </c>
      <c r="E214" s="2"/>
      <c r="F214" s="2"/>
    </row>
    <row r="215" spans="1:6" collapsed="1" x14ac:dyDescent="0.55000000000000004">
      <c r="A215" s="29"/>
      <c r="B215" s="30" t="s">
        <v>413</v>
      </c>
      <c r="C215" s="31"/>
      <c r="D215" s="32">
        <f>D216+D217</f>
        <v>0</v>
      </c>
      <c r="E215" s="2"/>
      <c r="F215" s="2"/>
    </row>
    <row r="216" spans="1:6" ht="20.399999999999999" hidden="1" outlineLevel="1" x14ac:dyDescent="0.55000000000000004">
      <c r="A216" s="33" t="s">
        <v>2000</v>
      </c>
      <c r="B216" s="22" t="str">
        <f>IFERROR(VLOOKUP(A216,'Label-ID'!D:I,5,FALSE)&amp;" - Zeile "&amp;VLOOKUP(A216,'Label-ID'!D:I,4,FALSE)&amp;" - "&amp;VLOOKUP(A216,'Label-ID'!D:I,6,FALSE),IFERROR(VLOOKUP(A216,'Label-ID'!E:I,4,FALSE)&amp;" - Zeile "&amp;VLOOKUP(A216,'Label-ID'!E:I,3,FALSE)&amp;" - "&amp;VLOOKUP(A216,'Label-ID'!E:I,5,FALSE),VLOOKUP(A216,'Label-ID'!F:I,3,FALSE)&amp;" - Zeile "&amp;VLOOKUP(A216,'Label-ID'!F:I,2,FALSE)&amp;" - "&amp;VLOOKUP(A216,'Label-ID'!F:I,4,FALSE)))</f>
        <v>Anlage GK - Zeile 160 - Davon ab / Dazu: positiver/negativer Anleger-Abkommensgewinn nach § 49 Abs. 1 Satz 1 Nr. 2 (ggf. i. V. mit § 49 Abs. 1 Satz 2) InvStG</v>
      </c>
      <c r="C216" s="56">
        <f t="shared" si="10"/>
        <v>0.3</v>
      </c>
      <c r="D216" s="23">
        <f>IFERROR(VLOOKUP(A216,'Tats_Steuer(1)'!E:G,3,FALSE),0)*IF(C216=0,1,C216)</f>
        <v>0</v>
      </c>
      <c r="E216" s="2"/>
      <c r="F216" s="2"/>
    </row>
    <row r="217" spans="1:6" ht="20.399999999999999" hidden="1" outlineLevel="1" x14ac:dyDescent="0.55000000000000004">
      <c r="A217" s="33" t="s">
        <v>1998</v>
      </c>
      <c r="B217" s="22" t="str">
        <f>IFERROR(VLOOKUP(A217,'Label-ID'!D:I,5,FALSE)&amp;" - Zeile "&amp;VLOOKUP(A217,'Label-ID'!D:I,4,FALSE)&amp;" - "&amp;VLOOKUP(A217,'Label-ID'!D:I,6,FALSE),IFERROR(VLOOKUP(A217,'Label-ID'!E:I,4,FALSE)&amp;" - Zeile "&amp;VLOOKUP(A217,'Label-ID'!E:I,3,FALSE)&amp;" - "&amp;VLOOKUP(A217,'Label-ID'!E:I,5,FALSE),VLOOKUP(A217,'Label-ID'!F:I,3,FALSE)&amp;" - Zeile "&amp;VLOOKUP(A217,'Label-ID'!F:I,2,FALSE)&amp;" - "&amp;VLOOKUP(A217,'Label-ID'!F:I,4,FALSE)))</f>
        <v>Anlage GK - Zeile 161 - Davon ab / Dazu: positiver/negativer Anleger-Teilfreistellungsgewinn nach § 49 Abs. 1 Satz 1 Nr. 3 (ggf. i. V. mit § 49 Abs. 1 Satz 2) InvStG</v>
      </c>
      <c r="C217" s="56">
        <f t="shared" si="10"/>
        <v>0.3</v>
      </c>
      <c r="D217" s="23">
        <f>IFERROR(VLOOKUP(A217,'Tats_Steuer(1)'!E:G,3,FALSE),0)*IF(C217=0,1,C217)</f>
        <v>0</v>
      </c>
      <c r="E217" s="2"/>
      <c r="F217" s="2"/>
    </row>
    <row r="218" spans="1:6" x14ac:dyDescent="0.55000000000000004">
      <c r="A218" s="33"/>
      <c r="B218" s="16"/>
      <c r="C218" s="1"/>
      <c r="D218" s="2"/>
      <c r="E218" s="2"/>
      <c r="F218" s="2"/>
    </row>
    <row r="219" spans="1:6" collapsed="1" x14ac:dyDescent="0.55000000000000004">
      <c r="A219" s="29"/>
      <c r="B219" s="30" t="s">
        <v>3363</v>
      </c>
      <c r="C219" s="31"/>
      <c r="D219" s="32">
        <f>+D220+D221+D222-D223+D224-D225-D226+D227-D228+D229+D230+D231</f>
        <v>294000</v>
      </c>
      <c r="E219" s="2"/>
      <c r="F219" s="2"/>
    </row>
    <row r="220" spans="1:6" ht="40.799999999999997" hidden="1" outlineLevel="1" x14ac:dyDescent="0.55000000000000004">
      <c r="A220" s="8" t="s">
        <v>1992</v>
      </c>
      <c r="B220" s="22" t="str">
        <f>IFERROR(VLOOKUP(A220,'Label-ID'!D:I,5,FALSE)&amp;" - Zeile "&amp;VLOOKUP(A220,'Label-ID'!D:I,4,FALSE)&amp;" - "&amp;VLOOKUP(A220,'Label-ID'!D:I,6,FALSE),IFERROR(VLOOKUP(A220,'Label-ID'!E:I,4,FALSE)&amp;" - Zeile "&amp;VLOOKUP(A220,'Label-ID'!E:I,3,FALSE)&amp;" - "&amp;VLOOKUP(A220,'Label-ID'!E:I,5,FALSE),VLOOKUP(A220,'Label-ID'!F:I,3,FALSE)&amp;" - Zeile "&amp;VLOOKUP(A220,'Label-ID'!F:I,2,FALSE)&amp;" - "&amp;VLOOKUP(A220,'Label-ID'!F:I,4,FALSE)))</f>
        <v>Anlage GK - Zeile 163 - Bei einem Organträger oder einer Organgesellschaft: Dazu: Negative Einkünfte, soweit sie in einem ausländischen Staat im Rahmen der Besteuerung des Organträgers, der Organgesellschaft oder einer anderen Person berücksichtigt werden (§ 14 Abs. 1 Satz 1 Nr. 5 KStG), soweit diese in den vorstehenden Beträgen enthalten sind (ohne Vorzeichen eintragen)</v>
      </c>
      <c r="C220" s="56">
        <f t="shared" ref="C220:C231" si="11">TAXCURR</f>
        <v>0.3</v>
      </c>
      <c r="D220" s="23">
        <f>IFERROR(VLOOKUP(A220,'Tats_Steuer(1)'!E:G,3,FALSE),0)*IF(C220=0,1,C220)</f>
        <v>0</v>
      </c>
      <c r="E220" s="2"/>
      <c r="F220" s="2"/>
    </row>
    <row r="221" spans="1:6" ht="20.399999999999999" hidden="1" outlineLevel="1" x14ac:dyDescent="0.55000000000000004">
      <c r="A221" s="8" t="s">
        <v>1987</v>
      </c>
      <c r="B221" s="22" t="str">
        <f>IFERROR(VLOOKUP(A221,'Label-ID'!D:I,5,FALSE)&amp;" - Zeile "&amp;VLOOKUP(A221,'Label-ID'!D:I,4,FALSE)&amp;" - "&amp;VLOOKUP(A221,'Label-ID'!D:I,6,FALSE),IFERROR(VLOOKUP(A221,'Label-ID'!E:I,4,FALSE)&amp;" - Zeile "&amp;VLOOKUP(A221,'Label-ID'!E:I,3,FALSE)&amp;" - "&amp;VLOOKUP(A221,'Label-ID'!E:I,5,FALSE),VLOOKUP(A221,'Label-ID'!F:I,3,FALSE)&amp;" - Zeile "&amp;VLOOKUP(A221,'Label-ID'!F:I,2,FALSE)&amp;" - "&amp;VLOOKUP(A221,'Label-ID'!F:I,4,FALSE)))</f>
        <v>Anlage GK - Zeile 166 - Dazu: Ausgleichszahlungen des Organträgers an außenstehende Anteilseigner der Organgesellschaft (§ 4 Abs. 5 Satz 1 Nr. 9 EStG)</v>
      </c>
      <c r="C221" s="56">
        <f t="shared" si="11"/>
        <v>0.3</v>
      </c>
      <c r="D221" s="23">
        <f>IFERROR(VLOOKUP(A221,'Tats_Steuer(1)'!E:G,3,FALSE),0)*IF(C221=0,1,C221)</f>
        <v>0</v>
      </c>
      <c r="E221" s="2"/>
      <c r="F221" s="2"/>
    </row>
    <row r="222" spans="1:6" ht="20.399999999999999" hidden="1" outlineLevel="1" x14ac:dyDescent="0.55000000000000004">
      <c r="A222" s="8" t="s">
        <v>1985</v>
      </c>
      <c r="B222" s="22" t="str">
        <f>IFERROR(VLOOKUP(A222,'Label-ID'!D:I,5,FALSE)&amp;" - Zeile "&amp;VLOOKUP(A222,'Label-ID'!D:I,4,FALSE)&amp;" - "&amp;VLOOKUP(A222,'Label-ID'!D:I,6,FALSE),IFERROR(VLOOKUP(A222,'Label-ID'!E:I,4,FALSE)&amp;" - Zeile "&amp;VLOOKUP(A222,'Label-ID'!E:I,3,FALSE)&amp;" - "&amp;VLOOKUP(A222,'Label-ID'!E:I,5,FALSE),VLOOKUP(A222,'Label-ID'!F:I,3,FALSE)&amp;" - Zeile "&amp;VLOOKUP(A222,'Label-ID'!F:I,2,FALSE)&amp;" - "&amp;VLOOKUP(A222,'Label-ID'!F:I,4,FALSE)))</f>
        <v>Anlage GK - Zeile 167 - Dazu: Neutralisierung eines bei der Gewinnermittlung berücksichtigten Aufwands aus der Auflösung aktiver oder der Bildung passiver Ausgleichsposten i. S. des § 14 Abs. 4 KStG</v>
      </c>
      <c r="C222" s="56">
        <f t="shared" si="11"/>
        <v>0.3</v>
      </c>
      <c r="D222" s="23">
        <f>IFERROR(VLOOKUP(A222,'Tats_Steuer(1)'!E:G,3,FALSE),0)*IF(C222=0,1,C222)</f>
        <v>0</v>
      </c>
      <c r="E222" s="2"/>
      <c r="F222" s="2"/>
    </row>
    <row r="223" spans="1:6" ht="20.399999999999999" hidden="1" outlineLevel="1" x14ac:dyDescent="0.55000000000000004">
      <c r="A223" s="8" t="s">
        <v>1983</v>
      </c>
      <c r="B223" s="22" t="str">
        <f>IFERROR(VLOOKUP(A223,'Label-ID'!D:I,5,FALSE)&amp;" - Zeile "&amp;VLOOKUP(A223,'Label-ID'!D:I,4,FALSE)&amp;" - "&amp;VLOOKUP(A223,'Label-ID'!D:I,6,FALSE),IFERROR(VLOOKUP(A223,'Label-ID'!E:I,4,FALSE)&amp;" - Zeile "&amp;VLOOKUP(A223,'Label-ID'!E:I,3,FALSE)&amp;" - "&amp;VLOOKUP(A223,'Label-ID'!E:I,5,FALSE),VLOOKUP(A223,'Label-ID'!F:I,3,FALSE)&amp;" - Zeile "&amp;VLOOKUP(A223,'Label-ID'!F:I,2,FALSE)&amp;" - "&amp;VLOOKUP(A223,'Label-ID'!F:I,4,FALSE)))</f>
        <v>Anlage GK - Zeile 168 - Davon ab: Neutralisierung eines bei der Gewinnermittlung berücksichtigten Ertrages aus der Bildung aktiver oder der Auflösung passiver Ausgleichsposten i. S. des § 14 Abs. 4 KStG</v>
      </c>
      <c r="C223" s="56">
        <f t="shared" si="11"/>
        <v>0.3</v>
      </c>
      <c r="D223" s="23">
        <f>IFERROR(VLOOKUP(A223,'Tats_Steuer(1)'!E:G,3,FALSE),0)*IF(C223=0,1,C223)</f>
        <v>0</v>
      </c>
      <c r="E223" s="2"/>
      <c r="F223" s="2"/>
    </row>
    <row r="224" spans="1:6" ht="20.399999999999999" hidden="1" outlineLevel="1" x14ac:dyDescent="0.55000000000000004">
      <c r="A224" s="8" t="s">
        <v>1981</v>
      </c>
      <c r="B224" s="22" t="str">
        <f>IFERROR(VLOOKUP(A224,'Label-ID'!D:I,5,FALSE)&amp;" - Zeile "&amp;VLOOKUP(A224,'Label-ID'!D:I,4,FALSE)&amp;" - "&amp;VLOOKUP(A224,'Label-ID'!D:I,6,FALSE),IFERROR(VLOOKUP(A224,'Label-ID'!E:I,4,FALSE)&amp;" - Zeile "&amp;VLOOKUP(A224,'Label-ID'!E:I,3,FALSE)&amp;" - "&amp;VLOOKUP(A224,'Label-ID'!E:I,5,FALSE),VLOOKUP(A224,'Label-ID'!F:I,3,FALSE)&amp;" - Zeile "&amp;VLOOKUP(A224,'Label-ID'!F:I,2,FALSE)&amp;" - "&amp;VLOOKUP(A224,'Label-ID'!F:I,4,FALSE)))</f>
        <v>Anlage GK - Zeile 169 - Dazu: Mehrabführungen, die ihre Ursache in vororganschaftlicher Zeit haben (§ 14 Abs. 3 Satz 1 KStG)</v>
      </c>
      <c r="C224" s="56">
        <f t="shared" si="11"/>
        <v>0.3</v>
      </c>
      <c r="D224" s="23">
        <f>IFERROR(VLOOKUP(A224,'Tats_Steuer(1)'!E:G,3,FALSE),0)*IF(C224=0,1,C224)</f>
        <v>0</v>
      </c>
      <c r="E224" s="2"/>
      <c r="F224" s="2"/>
    </row>
    <row r="225" spans="1:6" ht="20.399999999999999" hidden="1" outlineLevel="1" x14ac:dyDescent="0.55000000000000004">
      <c r="A225" s="8" t="s">
        <v>1978</v>
      </c>
      <c r="B225" s="22" t="str">
        <f>IFERROR(VLOOKUP(A225,'Label-ID'!D:I,5,FALSE)&amp;" - Zeile "&amp;VLOOKUP(A225,'Label-ID'!D:I,4,FALSE)&amp;" - "&amp;VLOOKUP(A225,'Label-ID'!D:I,6,FALSE),IFERROR(VLOOKUP(A225,'Label-ID'!E:I,4,FALSE)&amp;" - Zeile "&amp;VLOOKUP(A225,'Label-ID'!E:I,3,FALSE)&amp;" - "&amp;VLOOKUP(A225,'Label-ID'!E:I,5,FALSE),VLOOKUP(A225,'Label-ID'!F:I,3,FALSE)&amp;" - Zeile "&amp;VLOOKUP(A225,'Label-ID'!F:I,2,FALSE)&amp;" - "&amp;VLOOKUP(A225,'Label-ID'!F:I,4,FALSE)))</f>
        <v xml:space="preserve">Anlage GK - Zeile 170 - Davon ab: Minderabführungen, die ihre Ursache in vororganschaftlicher Zeit haben (§ 14 Abs. 3 Satz 2 KStG)	</v>
      </c>
      <c r="C225" s="56">
        <f t="shared" si="11"/>
        <v>0.3</v>
      </c>
      <c r="D225" s="23">
        <f>IFERROR(VLOOKUP(A225,'Tats_Steuer(1)'!E:G,3,FALSE),0)*IF(C225=0,1,C225)</f>
        <v>0</v>
      </c>
      <c r="E225" s="2"/>
      <c r="F225" s="2"/>
    </row>
    <row r="226" spans="1:6" hidden="1" outlineLevel="1" x14ac:dyDescent="0.55000000000000004">
      <c r="A226" s="8" t="s">
        <v>1976</v>
      </c>
      <c r="B226" s="22" t="str">
        <f>IFERROR(VLOOKUP(A226,'Label-ID'!D:I,5,FALSE)&amp;" - Zeile "&amp;VLOOKUP(A226,'Label-ID'!D:I,4,FALSE)&amp;" - "&amp;VLOOKUP(A226,'Label-ID'!D:I,6,FALSE),IFERROR(VLOOKUP(A226,'Label-ID'!E:I,4,FALSE)&amp;" - Zeile "&amp;VLOOKUP(A226,'Label-ID'!E:I,3,FALSE)&amp;" - "&amp;VLOOKUP(A226,'Label-ID'!E:I,5,FALSE),VLOOKUP(A226,'Label-ID'!F:I,3,FALSE)&amp;" - Zeile "&amp;VLOOKUP(A226,'Label-ID'!F:I,2,FALSE)&amp;" - "&amp;VLOOKUP(A226,'Label-ID'!F:I,4,FALSE)))</f>
        <v>Anlage GK - Zeile 171 - Davon ab: Von der Organgesellschaft erhaltene verdeckte Gewinnausschüttung</v>
      </c>
      <c r="C226" s="56">
        <f t="shared" si="11"/>
        <v>0.3</v>
      </c>
      <c r="D226" s="23">
        <f>IFERROR(VLOOKUP(A226,'Tats_Steuer(1)'!E:G,3,FALSE),0)*IF(C226=0,1,C226)</f>
        <v>0</v>
      </c>
      <c r="E226" s="2"/>
      <c r="F226" s="2"/>
    </row>
    <row r="227" spans="1:6" hidden="1" outlineLevel="1" x14ac:dyDescent="0.55000000000000004">
      <c r="A227" s="8" t="s">
        <v>1972</v>
      </c>
      <c r="B227" s="22" t="str">
        <f>IFERROR(VLOOKUP(A227,'Label-ID'!D:I,5,FALSE)&amp;" - Zeile "&amp;VLOOKUP(A227,'Label-ID'!D:I,4,FALSE)&amp;" - "&amp;VLOOKUP(A227,'Label-ID'!D:I,6,FALSE),IFERROR(VLOOKUP(A227,'Label-ID'!E:I,4,FALSE)&amp;" - Zeile "&amp;VLOOKUP(A227,'Label-ID'!E:I,3,FALSE)&amp;" - "&amp;VLOOKUP(A227,'Label-ID'!E:I,5,FALSE),VLOOKUP(A227,'Label-ID'!F:I,3,FALSE)&amp;" - Zeile "&amp;VLOOKUP(A227,'Label-ID'!F:I,2,FALSE)&amp;" - "&amp;VLOOKUP(A227,'Label-ID'!F:I,4,FALSE)))</f>
        <v>Anlage GK - Zeile 172 - Dazu: Von der Organgesellschaft an den Organträger abzuführender Gewinn</v>
      </c>
      <c r="C227" s="56">
        <f t="shared" si="11"/>
        <v>0.3</v>
      </c>
      <c r="D227" s="23">
        <f>IFERROR(VLOOKUP(A227,'Tats_Steuer(1)'!E:G,3,FALSE),0)*IF(C227=0,1,C227)</f>
        <v>294000</v>
      </c>
      <c r="E227" s="2"/>
      <c r="F227" s="2"/>
    </row>
    <row r="228" spans="1:6" ht="20.399999999999999" hidden="1" outlineLevel="1" x14ac:dyDescent="0.55000000000000004">
      <c r="A228" s="8" t="s">
        <v>1970</v>
      </c>
      <c r="B228" s="22" t="str">
        <f>IFERROR(VLOOKUP(A228,'Label-ID'!D:I,5,FALSE)&amp;" - Zeile "&amp;VLOOKUP(A228,'Label-ID'!D:I,4,FALSE)&amp;" - "&amp;VLOOKUP(A228,'Label-ID'!D:I,6,FALSE),IFERROR(VLOOKUP(A228,'Label-ID'!E:I,4,FALSE)&amp;" - Zeile "&amp;VLOOKUP(A228,'Label-ID'!E:I,3,FALSE)&amp;" - "&amp;VLOOKUP(A228,'Label-ID'!E:I,5,FALSE),VLOOKUP(A228,'Label-ID'!F:I,3,FALSE)&amp;" - Zeile "&amp;VLOOKUP(A228,'Label-ID'!F:I,2,FALSE)&amp;" - "&amp;VLOOKUP(A228,'Label-ID'!F:I,4,FALSE)))</f>
        <v>Anlage GK - Zeile 173 - Davon ab: Vom Organträger an die Organgesellschaft zum Ausgleich eines sonst entstehenden Jahresfehlbetrags zu leistender Betrag</v>
      </c>
      <c r="C228" s="56">
        <f t="shared" si="11"/>
        <v>0.3</v>
      </c>
      <c r="D228" s="23">
        <f>IFERROR(VLOOKUP(A228,'Tats_Steuer(1)'!E:G,3,FALSE),0)*IF(C228=0,1,C228)</f>
        <v>0</v>
      </c>
      <c r="E228" s="2"/>
      <c r="F228" s="2"/>
    </row>
    <row r="229" spans="1:6" ht="20.399999999999999" hidden="1" outlineLevel="1" x14ac:dyDescent="0.55000000000000004">
      <c r="A229" s="8" t="s">
        <v>1968</v>
      </c>
      <c r="B229" s="22" t="str">
        <f>IFERROR(VLOOKUP(A229,'Label-ID'!D:I,5,FALSE)&amp;" - Zeile "&amp;VLOOKUP(A229,'Label-ID'!D:I,4,FALSE)&amp;" - "&amp;VLOOKUP(A229,'Label-ID'!D:I,6,FALSE),IFERROR(VLOOKUP(A229,'Label-ID'!E:I,4,FALSE)&amp;" - Zeile "&amp;VLOOKUP(A229,'Label-ID'!E:I,3,FALSE)&amp;" - "&amp;VLOOKUP(A229,'Label-ID'!E:I,5,FALSE),VLOOKUP(A229,'Label-ID'!F:I,3,FALSE)&amp;" - Zeile "&amp;VLOOKUP(A229,'Label-ID'!F:I,2,FALSE)&amp;" - "&amp;VLOOKUP(A229,'Label-ID'!F:I,4,FALSE)))</f>
        <v>Anlage GK - Zeile 174 - Dazu: Von der Organgesellschaft geleistete Ausgleichszahlungen an außenstehende Anteilseigner (§ 4 Abs. 5 Satz 1 Nr. 9 EStG)</v>
      </c>
      <c r="C229" s="56">
        <f t="shared" si="11"/>
        <v>0.3</v>
      </c>
      <c r="D229" s="23">
        <f>IFERROR(VLOOKUP(A229,'Tats_Steuer(1)'!E:G,3,FALSE),0)*IF(C229=0,1,C229)</f>
        <v>0</v>
      </c>
      <c r="E229" s="2"/>
      <c r="F229" s="2"/>
    </row>
    <row r="230" spans="1:6" ht="20.399999999999999" hidden="1" outlineLevel="1" x14ac:dyDescent="0.55000000000000004">
      <c r="A230" s="8" t="s">
        <v>1966</v>
      </c>
      <c r="B230" s="22" t="str">
        <f>IFERROR(VLOOKUP(A230,'Label-ID'!D:I,5,FALSE)&amp;" - Zeile "&amp;VLOOKUP(A230,'Label-ID'!D:I,4,FALSE)&amp;" - "&amp;VLOOKUP(A230,'Label-ID'!D:I,6,FALSE),IFERROR(VLOOKUP(A230,'Label-ID'!E:I,4,FALSE)&amp;" - Zeile "&amp;VLOOKUP(A230,'Label-ID'!E:I,3,FALSE)&amp;" - "&amp;VLOOKUP(A230,'Label-ID'!E:I,5,FALSE),VLOOKUP(A230,'Label-ID'!F:I,3,FALSE)&amp;" - Zeile "&amp;VLOOKUP(A230,'Label-ID'!F:I,2,FALSE)&amp;" - "&amp;VLOOKUP(A230,'Label-ID'!F:I,4,FALSE)))</f>
        <v>Anlage GK - Zeile 175 - Dazu: An den Organträger geleistete verdeckte Gewinnausschüttungen (R 14.6 Abs. 4 Satz 1 KStR 2015)</v>
      </c>
      <c r="C230" s="56">
        <f t="shared" si="11"/>
        <v>0.3</v>
      </c>
      <c r="D230" s="23">
        <f>IFERROR(VLOOKUP(A230,'Tats_Steuer(1)'!E:G,3,FALSE),0)*IF(C230=0,1,C230)</f>
        <v>0</v>
      </c>
      <c r="E230" s="2"/>
      <c r="F230" s="2"/>
    </row>
    <row r="231" spans="1:6" ht="20.399999999999999" hidden="1" outlineLevel="1" x14ac:dyDescent="0.55000000000000004">
      <c r="A231" s="8" t="s">
        <v>1964</v>
      </c>
      <c r="B231" s="22" t="str">
        <f>IFERROR(VLOOKUP(A231,'Label-ID'!D:I,5,FALSE)&amp;" - Zeile "&amp;VLOOKUP(A231,'Label-ID'!D:I,4,FALSE)&amp;" - "&amp;VLOOKUP(A231,'Label-ID'!D:I,6,FALSE),IFERROR(VLOOKUP(A231,'Label-ID'!E:I,4,FALSE)&amp;" - Zeile "&amp;VLOOKUP(A231,'Label-ID'!E:I,3,FALSE)&amp;" - "&amp;VLOOKUP(A231,'Label-ID'!E:I,5,FALSE),VLOOKUP(A231,'Label-ID'!F:I,3,FALSE)&amp;" - Zeile "&amp;VLOOKUP(A231,'Label-ID'!F:I,2,FALSE)&amp;" - "&amp;VLOOKUP(A231,'Label-ID'!F:I,4,FALSE)))</f>
        <v>Anlage GK - Zeile 176 - Dazu: An außenstehende Anteilseigner geleistete verdeckte Gewinnausschüttungen (R 14.6 Abs. 4 Satz 4 KStR 2015)</v>
      </c>
      <c r="C231" s="56">
        <f t="shared" si="11"/>
        <v>0.3</v>
      </c>
      <c r="D231" s="23">
        <f>IFERROR(VLOOKUP(A231,'Tats_Steuer(1)'!E:G,3,FALSE),0)*IF(C231=0,1,C231)</f>
        <v>0</v>
      </c>
      <c r="E231" s="2"/>
      <c r="F231" s="2"/>
    </row>
    <row r="232" spans="1:6" x14ac:dyDescent="0.55000000000000004">
      <c r="A232" s="33"/>
      <c r="B232" s="16"/>
      <c r="C232" s="1"/>
      <c r="D232" s="2"/>
      <c r="E232" s="2"/>
      <c r="F232" s="2"/>
    </row>
    <row r="233" spans="1:6" collapsed="1" x14ac:dyDescent="0.55000000000000004">
      <c r="A233" s="29"/>
      <c r="B233" s="30" t="s">
        <v>415</v>
      </c>
      <c r="C233" s="31"/>
      <c r="D233" s="32">
        <f>+D234+D235-D236</f>
        <v>0</v>
      </c>
      <c r="E233" s="2"/>
      <c r="F233" s="2"/>
    </row>
    <row r="234" spans="1:6" ht="20.399999999999999" hidden="1" outlineLevel="1" x14ac:dyDescent="0.55000000000000004">
      <c r="A234" s="8" t="s">
        <v>1958</v>
      </c>
      <c r="B234" s="22" t="str">
        <f>IFERROR(VLOOKUP(A234,'Label-ID'!D:I,5,FALSE)&amp;" - Zeile "&amp;VLOOKUP(A234,'Label-ID'!D:I,4,FALSE)&amp;" - "&amp;VLOOKUP(A234,'Label-ID'!D:I,6,FALSE),IFERROR(VLOOKUP(A234,'Label-ID'!E:I,4,FALSE)&amp;" - Zeile "&amp;VLOOKUP(A234,'Label-ID'!E:I,3,FALSE)&amp;" - "&amp;VLOOKUP(A234,'Label-ID'!E:I,5,FALSE),VLOOKUP(A234,'Label-ID'!F:I,3,FALSE)&amp;" - Zeile "&amp;VLOOKUP(A234,'Label-ID'!F:I,2,FALSE)&amp;" - "&amp;VLOOKUP(A234,'Label-ID'!F:I,4,FALSE)))</f>
        <v>Anlage GK - Zeile 177 - Nicht bei Organgesellschaften: Dazu: Zinsaufwendungen i. S. des § 4h Abs. 3 Satz 2 und 4 EStG des laufenden Wirtschaftsjahres (Betrag lt. Zeile 11 der Anlage Zinsschranke)</v>
      </c>
      <c r="C234" s="56">
        <f t="shared" ref="C234:C236" si="12">TAXCURR</f>
        <v>0.3</v>
      </c>
      <c r="D234" s="23">
        <f>IFERROR(VLOOKUP(A234,'Tats_Steuer(1)'!E:G,3,FALSE),0)*IF(C234=0,1,C234)</f>
        <v>0</v>
      </c>
      <c r="E234" s="2"/>
      <c r="F234" s="2"/>
    </row>
    <row r="235" spans="1:6" ht="20.399999999999999" hidden="1" outlineLevel="1" x14ac:dyDescent="0.55000000000000004">
      <c r="A235" s="8" t="s">
        <v>1956</v>
      </c>
      <c r="B235" s="22" t="str">
        <f>IFERROR(VLOOKUP(A235,'Label-ID'!D:I,5,FALSE)&amp;" - Zeile "&amp;VLOOKUP(A235,'Label-ID'!D:I,4,FALSE)&amp;" - "&amp;VLOOKUP(A235,'Label-ID'!D:I,6,FALSE),IFERROR(VLOOKUP(A235,'Label-ID'!E:I,4,FALSE)&amp;" - Zeile "&amp;VLOOKUP(A235,'Label-ID'!E:I,3,FALSE)&amp;" - "&amp;VLOOKUP(A235,'Label-ID'!E:I,5,FALSE),VLOOKUP(A235,'Label-ID'!F:I,3,FALSE)&amp;" - Zeile "&amp;VLOOKUP(A235,'Label-ID'!F:I,2,FALSE)&amp;" - "&amp;VLOOKUP(A235,'Label-ID'!F:I,4,FALSE)))</f>
        <v>Anlage GK - Zeile 178 - Dazu: Zinsaufwendungen i. S. des § 4h Abs. 3 Satz 2 und 4 EStG des laufenden Wirtschaftsjahres der Organgesellschaft(en) (Betrag lt. Zeile 12 der Anlage Zinsschranke)</v>
      </c>
      <c r="C235" s="56">
        <f t="shared" si="12"/>
        <v>0.3</v>
      </c>
      <c r="D235" s="23">
        <f>IFERROR(VLOOKUP(A235,'Tats_Steuer(1)'!E:G,3,FALSE),0)*IF(C235=0,1,C235)</f>
        <v>0</v>
      </c>
      <c r="E235" s="2"/>
      <c r="F235" s="2"/>
    </row>
    <row r="236" spans="1:6" ht="20.399999999999999" hidden="1" outlineLevel="1" x14ac:dyDescent="0.55000000000000004">
      <c r="A236" s="8" t="s">
        <v>1954</v>
      </c>
      <c r="B236" s="22" t="str">
        <f>IFERROR(VLOOKUP(A236,'Label-ID'!D:I,5,FALSE)&amp;" - Zeile "&amp;VLOOKUP(A236,'Label-ID'!D:I,4,FALSE)&amp;" - "&amp;VLOOKUP(A236,'Label-ID'!D:I,6,FALSE),IFERROR(VLOOKUP(A236,'Label-ID'!E:I,4,FALSE)&amp;" - Zeile "&amp;VLOOKUP(A236,'Label-ID'!E:I,3,FALSE)&amp;" - "&amp;VLOOKUP(A236,'Label-ID'!E:I,5,FALSE),VLOOKUP(A236,'Label-ID'!F:I,3,FALSE)&amp;" - Zeile "&amp;VLOOKUP(A236,'Label-ID'!F:I,2,FALSE)&amp;" - "&amp;VLOOKUP(A236,'Label-ID'!F:I,4,FALSE)))</f>
        <v>Anlage GK - Zeile 179 - Davon ab: Nach Anwendung des § 4h EStG i. V. mit § 8 Abs. 1, § 8a KStG als Betriebsausgaben abziehbare Zinsaufwendungen (Betrag lt. Zeile 24 der Anlage Zinsschranke)</v>
      </c>
      <c r="C236" s="56">
        <f t="shared" si="12"/>
        <v>0.3</v>
      </c>
      <c r="D236" s="23">
        <f>IFERROR(VLOOKUP(A236,'Tats_Steuer(1)'!E:G,3,FALSE),0)*IF(C236=0,1,C236)</f>
        <v>0</v>
      </c>
      <c r="E236" s="2"/>
      <c r="F236" s="2"/>
    </row>
    <row r="237" spans="1:6" x14ac:dyDescent="0.55000000000000004">
      <c r="A237" s="33"/>
      <c r="B237" s="16"/>
      <c r="C237" s="1"/>
      <c r="D237" s="2"/>
      <c r="E237" s="2"/>
      <c r="F237" s="2"/>
    </row>
    <row r="238" spans="1:6" collapsed="1" x14ac:dyDescent="0.55000000000000004">
      <c r="A238" s="29"/>
      <c r="B238" s="30" t="s">
        <v>3373</v>
      </c>
      <c r="C238" s="31"/>
      <c r="D238" s="32">
        <f>D239-D240</f>
        <v>0</v>
      </c>
      <c r="E238" s="2"/>
      <c r="F238" s="2"/>
    </row>
    <row r="239" spans="1:6" hidden="1" outlineLevel="1" x14ac:dyDescent="0.55000000000000004">
      <c r="A239" s="20" t="s">
        <v>1162</v>
      </c>
      <c r="B239" s="22" t="str">
        <f>IFERROR(VLOOKUP(A239,'Label-ID'!D:I,5,FALSE)&amp;" - Zeile "&amp;VLOOKUP(A239,'Label-ID'!D:I,4,FALSE)&amp;" - "&amp;VLOOKUP(A239,'Label-ID'!D:I,6,FALSE),IFERROR(VLOOKUP(A239,'Label-ID'!E:I,4,FALSE)&amp;" - Zeile "&amp;VLOOKUP(A239,'Label-ID'!E:I,3,FALSE)&amp;" - "&amp;VLOOKUP(A239,'Label-ID'!E:I,5,FALSE),VLOOKUP(A239,'Label-ID'!F:I,3,FALSE)&amp;" - Zeile "&amp;VLOOKUP(A239,'Label-ID'!F:I,2,FALSE)&amp;" - "&amp;VLOOKUP(A239,'Label-ID'!F:I,4,FALSE)))</f>
        <v>Anlage ZVE - Zeile 32 - Summe der Einkünfte</v>
      </c>
      <c r="C239" s="56">
        <f t="shared" ref="C239:C240" si="13">TAXCURR</f>
        <v>0.3</v>
      </c>
      <c r="D239" s="23">
        <f>IFERROR(VLOOKUP(A239,'Tats_Steuer(1)'!E:G,3,FALSE),0)*IF(C239=0,1,C239)</f>
        <v>328200</v>
      </c>
      <c r="E239" s="2"/>
      <c r="F239" s="2"/>
    </row>
    <row r="240" spans="1:6" ht="30.6" hidden="1" outlineLevel="1" x14ac:dyDescent="0.55000000000000004">
      <c r="A240" s="20" t="s">
        <v>1159</v>
      </c>
      <c r="B240" s="22" t="str">
        <f>IFERROR(VLOOKUP(A240,'Label-ID'!D:I,5,FALSE)&amp;" - Zeile "&amp;VLOOKUP(A240,'Label-ID'!D:I,4,FALSE)&amp;" - "&amp;VLOOKUP(A240,'Label-ID'!D:I,6,FALSE),IFERROR(VLOOKUP(A240,'Label-ID'!E:I,4,FALSE)&amp;" - Zeile "&amp;VLOOKUP(A240,'Label-ID'!E:I,3,FALSE)&amp;" - "&amp;VLOOKUP(A240,'Label-ID'!E:I,5,FALSE),VLOOKUP(A240,'Label-ID'!F:I,3,FALSE)&amp;" - Zeile "&amp;VLOOKUP(A240,'Label-ID'!F:I,2,FALSE)&amp;" - "&amp;VLOOKUP(A240,'Label-ID'!F:I,4,FALSE)))</f>
        <v>Anlage ZVE - Zeile 2 - Laufender Gewinn Dazu / Davon ab: Einkünfte aus Gewerbebetrieb lt. Zeile 180 der Anlage GK; bei zusätzlichem Rumpfwirtschaftsjahr: Einkünfte aus Gewerbebetrieb des zweiten im Veranlagungszeitraum endenden Wirtschaftsjahres; bei mehreren Betrieben: Einkünfte aus Gewerbebetrieb der ersten Anlage GK</v>
      </c>
      <c r="C240" s="56">
        <f t="shared" si="13"/>
        <v>0.3</v>
      </c>
      <c r="D240" s="23">
        <f>IFERROR(VLOOKUP(A240,'Tats_Steuer(1)'!E:G,3,FALSE),0)*IF(C240=0,1,C240)</f>
        <v>328200</v>
      </c>
      <c r="E240" s="2"/>
      <c r="F240" s="2"/>
    </row>
    <row r="242" spans="1:6" collapsed="1" x14ac:dyDescent="0.55000000000000004">
      <c r="A242" s="29"/>
      <c r="B242" s="30" t="s">
        <v>3374</v>
      </c>
      <c r="C242" s="31"/>
      <c r="D242" s="32">
        <f>-D243+D244+D245+D246+D247+D248+D250+D249+D251+D252+D253+D254-D255-D256-D257-D258-D259+D260-D261-D262</f>
        <v>-328200</v>
      </c>
      <c r="E242" s="2"/>
      <c r="F242" s="2"/>
    </row>
    <row r="243" spans="1:6" hidden="1" outlineLevel="1" x14ac:dyDescent="0.55000000000000004">
      <c r="A243" s="20" t="s">
        <v>1701</v>
      </c>
      <c r="B243" s="22" t="str">
        <f>IFERROR(VLOOKUP(A243,'Label-ID'!D:I,5,FALSE)&amp;" - Zeile "&amp;VLOOKUP(A243,'Label-ID'!D:I,4,FALSE)&amp;" - "&amp;VLOOKUP(A243,'Label-ID'!D:I,6,FALSE),IFERROR(VLOOKUP(A243,'Label-ID'!E:I,4,FALSE)&amp;" - Zeile "&amp;VLOOKUP(A243,'Label-ID'!E:I,3,FALSE)&amp;" - "&amp;VLOOKUP(A243,'Label-ID'!E:I,5,FALSE),VLOOKUP(A243,'Label-ID'!F:I,3,FALSE)&amp;" - Zeile "&amp;VLOOKUP(A243,'Label-ID'!F:I,2,FALSE)&amp;" - "&amp;VLOOKUP(A243,'Label-ID'!F:I,4,FALSE)))</f>
        <v>Anlage ZVE - Zeile 33 - Davon ab: Freibetrag für Land- und Forstwirtschaft (§ 13 Abs. 3 EStG)</v>
      </c>
      <c r="C243" s="56">
        <f t="shared" ref="C243:C262" si="14">TAXCURR</f>
        <v>0.3</v>
      </c>
      <c r="D243" s="23">
        <f>IFERROR(VLOOKUP(A243,'Tats_Steuer(1)'!E:G,3,FALSE),0)*IF(C243=0,1,C243)</f>
        <v>0</v>
      </c>
    </row>
    <row r="244" spans="1:6" ht="20.399999999999999" hidden="1" outlineLevel="1" x14ac:dyDescent="0.55000000000000004">
      <c r="A244" s="20" t="s">
        <v>1698</v>
      </c>
      <c r="B244" s="22" t="str">
        <f>IFERROR(VLOOKUP(A244,'Label-ID'!D:I,5,FALSE)&amp;" - Zeile "&amp;VLOOKUP(A244,'Label-ID'!D:I,4,FALSE)&amp;" - "&amp;VLOOKUP(A244,'Label-ID'!D:I,6,FALSE),IFERROR(VLOOKUP(A244,'Label-ID'!E:I,4,FALSE)&amp;" - Zeile "&amp;VLOOKUP(A244,'Label-ID'!E:I,3,FALSE)&amp;" - "&amp;VLOOKUP(A244,'Label-ID'!E:I,5,FALSE),VLOOKUP(A244,'Label-ID'!F:I,3,FALSE)&amp;" - Zeile "&amp;VLOOKUP(A244,'Label-ID'!F:I,2,FALSE)&amp;" - "&amp;VLOOKUP(A244,'Label-ID'!F:I,4,FALSE)))</f>
        <v>Anlage ZVE - Zeile 35 - Hinzurechnung nach § 2a Abs. 3 Satz 3 und Abs. 4 i. V. mit § 52 Abs. 2 Satz 3 und 4 EStG, § 2 Abs. 1 Satz 3 und Abs. 2 AuslInvG Dazu: Hinzurechnungsbetrag</v>
      </c>
      <c r="C244" s="56">
        <f t="shared" si="14"/>
        <v>0.3</v>
      </c>
      <c r="D244" s="23">
        <f>IFERROR(VLOOKUP(A244,'Tats_Steuer(1)'!E:G,3,FALSE),0)*IF(C244=0,1,C244)</f>
        <v>0</v>
      </c>
    </row>
    <row r="245" spans="1:6" ht="30.6" hidden="1" outlineLevel="1" x14ac:dyDescent="0.55000000000000004">
      <c r="A245" s="20" t="s">
        <v>1693</v>
      </c>
      <c r="B245" s="22" t="str">
        <f>IFERROR(VLOOKUP(A245,'Label-ID'!D:I,5,FALSE)&amp;" - Zeile "&amp;VLOOKUP(A245,'Label-ID'!D:I,4,FALSE)&amp;" - "&amp;VLOOKUP(A245,'Label-ID'!D:I,6,FALSE),IFERROR(VLOOKUP(A245,'Label-ID'!E:I,4,FALSE)&amp;" - Zeile "&amp;VLOOKUP(A245,'Label-ID'!E:I,3,FALSE)&amp;" - "&amp;VLOOKUP(A245,'Label-ID'!E:I,5,FALSE),VLOOKUP(A245,'Label-ID'!F:I,3,FALSE)&amp;" - Zeile "&amp;VLOOKUP(A245,'Label-ID'!F:I,2,FALSE)&amp;" - "&amp;VLOOKUP(A245,'Label-ID'!F:I,4,FALSE)))</f>
        <v>Anlage ZVE - Zeile 37 - Dazu: Nach § 8c KStG nicht berücksichtigungsfähiger Verlust des laufenden Veranlagungszeitraums (ggf. i. V. mit § 2 Abs. 4 Satz 1 und 2, § 20 Abs. 6 Satz 4 UmwStG) (ohne Vorzeichen eintragen; lt. gesonderter Ermittlung)</v>
      </c>
      <c r="C245" s="56">
        <f t="shared" si="14"/>
        <v>0.3</v>
      </c>
      <c r="D245" s="23">
        <f>IFERROR(VLOOKUP(A245,'Tats_Steuer(1)'!E:G,3,FALSE),0)*IF(C245=0,1,C245)</f>
        <v>0</v>
      </c>
    </row>
    <row r="246" spans="1:6" ht="20.399999999999999" hidden="1" outlineLevel="1" x14ac:dyDescent="0.55000000000000004">
      <c r="A246" s="20" t="s">
        <v>1691</v>
      </c>
      <c r="B246" s="22" t="str">
        <f>IFERROR(VLOOKUP(A246,'Label-ID'!D:I,5,FALSE)&amp;" - Zeile "&amp;VLOOKUP(A246,'Label-ID'!D:I,4,FALSE)&amp;" - "&amp;VLOOKUP(A246,'Label-ID'!D:I,6,FALSE),IFERROR(VLOOKUP(A246,'Label-ID'!E:I,4,FALSE)&amp;" - Zeile "&amp;VLOOKUP(A246,'Label-ID'!E:I,3,FALSE)&amp;" - "&amp;VLOOKUP(A246,'Label-ID'!E:I,5,FALSE),VLOOKUP(A246,'Label-ID'!F:I,3,FALSE)&amp;" - Zeile "&amp;VLOOKUP(A246,'Label-ID'!F:I,2,FALSE)&amp;" - "&amp;VLOOKUP(A246,'Label-ID'!F:I,4,FALSE)))</f>
        <v>Anlage ZVE - Zeile 38 - Einkommenszurechnung bei einem Organträger Dazu / Davon ab: Korrigierte zuzurechnende Einkommen der Organgesellschaften (Summe der Beträge lt. Zeile 25 aller Anlagen OT)</v>
      </c>
      <c r="C246" s="56">
        <f t="shared" si="14"/>
        <v>0.3</v>
      </c>
      <c r="D246" s="23">
        <f>IFERROR(VLOOKUP(A246,'Tats_Steuer(1)'!E:G,3,FALSE),0)*IF(C246=0,1,C246)</f>
        <v>0</v>
      </c>
    </row>
    <row r="247" spans="1:6" ht="20.399999999999999" hidden="1" outlineLevel="1" x14ac:dyDescent="0.55000000000000004">
      <c r="A247" s="20" t="s">
        <v>1688</v>
      </c>
      <c r="B247" s="22" t="str">
        <f>IFERROR(VLOOKUP(A247,'Label-ID'!D:I,5,FALSE)&amp;" - Zeile "&amp;VLOOKUP(A247,'Label-ID'!D:I,4,FALSE)&amp;" - "&amp;VLOOKUP(A247,'Label-ID'!D:I,6,FALSE),IFERROR(VLOOKUP(A247,'Label-ID'!E:I,4,FALSE)&amp;" - Zeile "&amp;VLOOKUP(A247,'Label-ID'!E:I,3,FALSE)&amp;" - "&amp;VLOOKUP(A247,'Label-ID'!E:I,5,FALSE),VLOOKUP(A247,'Label-ID'!F:I,3,FALSE)&amp;" - Zeile "&amp;VLOOKUP(A247,'Label-ID'!F:I,2,FALSE)&amp;" - "&amp;VLOOKUP(A247,'Label-ID'!F:I,4,FALSE)))</f>
        <v>Anlage ZVE - Zeile 40 - Dazu: Im Falle einer Abspaltung bei der übertragenden Körperschaft: wegfallender Verlust aus dem laufenden Veranlagungszeitraum nach § 15 Abs. 3, § 16 UmwStG (ohne Vorzeichen eintragen)</v>
      </c>
      <c r="C247" s="56">
        <f t="shared" si="14"/>
        <v>0.3</v>
      </c>
      <c r="D247" s="23">
        <f>IFERROR(VLOOKUP(A247,'Tats_Steuer(1)'!E:G,3,FALSE),0)*IF(C247=0,1,C247)</f>
        <v>0</v>
      </c>
    </row>
    <row r="248" spans="1:6" ht="30.6" hidden="1" outlineLevel="1" x14ac:dyDescent="0.55000000000000004">
      <c r="A248" s="20" t="s">
        <v>1686</v>
      </c>
      <c r="B248" s="22" t="str">
        <f>IFERROR(VLOOKUP(A248,'Label-ID'!D:I,5,FALSE)&amp;" - Zeile "&amp;VLOOKUP(A248,'Label-ID'!D:I,4,FALSE)&amp;" - "&amp;VLOOKUP(A248,'Label-ID'!D:I,6,FALSE),IFERROR(VLOOKUP(A248,'Label-ID'!E:I,4,FALSE)&amp;" - Zeile "&amp;VLOOKUP(A248,'Label-ID'!E:I,3,FALSE)&amp;" - "&amp;VLOOKUP(A248,'Label-ID'!E:I,5,FALSE),VLOOKUP(A248,'Label-ID'!F:I,3,FALSE)&amp;" - Zeile "&amp;VLOOKUP(A248,'Label-ID'!F:I,2,FALSE)&amp;" - "&amp;VLOOKUP(A248,'Label-ID'!F:I,4,FALSE)))</f>
        <v>Anlage ZVE - Zeile 41 - Minderung der laufenden Verluste nach § 3a Abs. 3 Satz 2 Nr. 8 EStG Dazu: Minderung des laufenden Verlustes des Sanierungsjahres des zu sanierenden Unternehmens nach § 3a Abs. 3 Satz 2 Nr. 8 EStG (Betrag lt. Zeile 17 der Anlage SAN)</v>
      </c>
      <c r="C248" s="56">
        <f t="shared" si="14"/>
        <v>0.3</v>
      </c>
      <c r="D248" s="23">
        <f>IFERROR(VLOOKUP(A248,'Tats_Steuer(1)'!E:G,3,FALSE),0)*IF(C248=0,1,C248)</f>
        <v>0</v>
      </c>
    </row>
    <row r="249" spans="1:6" ht="30.6" hidden="1" outlineLevel="1" x14ac:dyDescent="0.55000000000000004">
      <c r="A249" s="20" t="s">
        <v>1685</v>
      </c>
      <c r="B249" s="22" t="str">
        <f>IFERROR(VLOOKUP(A249,'Label-ID'!D:I,5,FALSE)&amp;" - Zeile "&amp;VLOOKUP(A249,'Label-ID'!D:I,4,FALSE)&amp;" - "&amp;VLOOKUP(A249,'Label-ID'!D:I,6,FALSE),IFERROR(VLOOKUP(A249,'Label-ID'!E:I,4,FALSE)&amp;" - Zeile "&amp;VLOOKUP(A249,'Label-ID'!E:I,3,FALSE)&amp;" - "&amp;VLOOKUP(A249,'Label-ID'!E:I,5,FALSE),VLOOKUP(A249,'Label-ID'!F:I,3,FALSE)&amp;" - Zeile "&amp;VLOOKUP(A249,'Label-ID'!F:I,2,FALSE)&amp;" - "&amp;VLOOKUP(A249,'Label-ID'!F:I,4,FALSE)))</f>
        <v>Anlage ZVE - Zeile 42 - Dazu: Minderung des ausgleichsfähigen Verlustes aus allen anderen Einkunftsarten des Veranlagungszeitraums, in dem das Sanierungsjahr endet nach § 3a Abs. 3 Satz 2 Nr. 9 EStG (Betrag lt. Zeile 19 der Anlage SAN)</v>
      </c>
      <c r="C249" s="56">
        <f t="shared" si="14"/>
        <v>0.3</v>
      </c>
      <c r="D249" s="23">
        <f>IFERROR(VLOOKUP(A249,'Tats_Steuer(1)'!E:G,3,FALSE),0)*IF(C249=0,1,C249)</f>
        <v>0</v>
      </c>
    </row>
    <row r="250" spans="1:6" ht="20.399999999999999" hidden="1" outlineLevel="1" x14ac:dyDescent="0.55000000000000004">
      <c r="A250" s="20" t="s">
        <v>1682</v>
      </c>
      <c r="B250" s="22" t="str">
        <f>IFERROR(VLOOKUP(A250,'Label-ID'!D:I,5,FALSE)&amp;" - Zeile "&amp;VLOOKUP(A250,'Label-ID'!D:I,4,FALSE)&amp;" - "&amp;VLOOKUP(A250,'Label-ID'!D:I,6,FALSE),IFERROR(VLOOKUP(A250,'Label-ID'!E:I,4,FALSE)&amp;" - Zeile "&amp;VLOOKUP(A250,'Label-ID'!E:I,3,FALSE)&amp;" - "&amp;VLOOKUP(A250,'Label-ID'!E:I,5,FALSE),VLOOKUP(A250,'Label-ID'!F:I,3,FALSE)&amp;" - Zeile "&amp;VLOOKUP(A250,'Label-ID'!F:I,2,FALSE)&amp;" - "&amp;VLOOKUP(A250,'Label-ID'!F:I,4,FALSE)))</f>
        <v>Anlage ZVE - Zeile 44 - Davon ab / Dazu: Dem Organträger zuzurechnendes Einkommen (Betrag lt. Zeile 18 der Anlage OG; einzutragen mit umgekehrtem Vorzeichen)</v>
      </c>
      <c r="C250" s="56">
        <f t="shared" si="14"/>
        <v>0.3</v>
      </c>
      <c r="D250" s="23">
        <f>IFERROR(VLOOKUP(A250,'Tats_Steuer(1)'!E:G,3,FALSE),0)*IF(C250=0,1,C250)</f>
        <v>-328200</v>
      </c>
    </row>
    <row r="251" spans="1:6" ht="20.399999999999999" hidden="1" outlineLevel="1" x14ac:dyDescent="0.55000000000000004">
      <c r="A251" s="20" t="s">
        <v>1679</v>
      </c>
      <c r="B251" s="22" t="str">
        <f>IFERROR(VLOOKUP(A251,'Label-ID'!D:I,5,FALSE)&amp;" - Zeile "&amp;VLOOKUP(A251,'Label-ID'!D:I,4,FALSE)&amp;" - "&amp;VLOOKUP(A251,'Label-ID'!D:I,6,FALSE),IFERROR(VLOOKUP(A251,'Label-ID'!E:I,4,FALSE)&amp;" - Zeile "&amp;VLOOKUP(A251,'Label-ID'!E:I,3,FALSE)&amp;" - "&amp;VLOOKUP(A251,'Label-ID'!E:I,5,FALSE),VLOOKUP(A251,'Label-ID'!F:I,3,FALSE)&amp;" - Zeile "&amp;VLOOKUP(A251,'Label-ID'!F:I,2,FALSE)&amp;" - "&amp;VLOOKUP(A251,'Label-ID'!F:I,4,FALSE)))</f>
        <v>Anlage ZVE - Zeile 45 - Dazu: Vom Organträger zu leistende Ausgleichszahlungen i. S. des § 16 Satz 2 KStG (Betrag lt. Zeile 15 der Anlage OG)</v>
      </c>
      <c r="C251" s="56">
        <f t="shared" si="14"/>
        <v>0.3</v>
      </c>
      <c r="D251" s="23">
        <f>IFERROR(VLOOKUP(A251,'Tats_Steuer(1)'!E:G,3,FALSE),0)*IF(C251=0,1,C251)</f>
        <v>0</v>
      </c>
    </row>
    <row r="252" spans="1:6" ht="30.6" hidden="1" outlineLevel="1" x14ac:dyDescent="0.55000000000000004">
      <c r="A252" s="20" t="s">
        <v>1660</v>
      </c>
      <c r="B252" s="22" t="str">
        <f>IFERROR(VLOOKUP(A252,'Label-ID'!D:I,5,FALSE)&amp;" - Zeile "&amp;VLOOKUP(A252,'Label-ID'!D:I,4,FALSE)&amp;" - "&amp;VLOOKUP(A252,'Label-ID'!D:I,6,FALSE),IFERROR(VLOOKUP(A252,'Label-ID'!E:I,4,FALSE)&amp;" - Zeile "&amp;VLOOKUP(A252,'Label-ID'!E:I,3,FALSE)&amp;" - "&amp;VLOOKUP(A252,'Label-ID'!E:I,5,FALSE),VLOOKUP(A252,'Label-ID'!F:I,3,FALSE)&amp;" - Zeile "&amp;VLOOKUP(A252,'Label-ID'!F:I,2,FALSE)&amp;" - "&amp;VLOOKUP(A252,'Label-ID'!F:I,4,FALSE)))</f>
        <v>Anlage ZVE - Zeile 51 - Zwischensumme: Wenn negativ: Nach § 2 Abs. 4 Satz 3 und 4 UmwStG nicht ausgleichsfähiger Verlust des übernehmenden Rechtsträgers (Übertrag eines negativen Betrages in die Hauptspalte mit umgekehrtem Vorzeichen)</v>
      </c>
      <c r="C252" s="56">
        <f t="shared" si="14"/>
        <v>0.3</v>
      </c>
      <c r="D252" s="23">
        <f>IFERROR(VLOOKUP(A252,'Tats_Steuer(1)'!E:G,3,FALSE),0)*IF(C252=0,1,C252)</f>
        <v>0</v>
      </c>
    </row>
    <row r="253" spans="1:6" ht="30.6" hidden="1" outlineLevel="1" x14ac:dyDescent="0.55000000000000004">
      <c r="A253" s="20" t="s">
        <v>1657</v>
      </c>
      <c r="B253" s="22" t="str">
        <f>IFERROR(VLOOKUP(A253,'Label-ID'!D:I,5,FALSE)&amp;" - Zeile "&amp;VLOOKUP(A253,'Label-ID'!D:I,4,FALSE)&amp;" - "&amp;VLOOKUP(A253,'Label-ID'!D:I,6,FALSE),IFERROR(VLOOKUP(A253,'Label-ID'!E:I,4,FALSE)&amp;" - Zeile "&amp;VLOOKUP(A253,'Label-ID'!E:I,3,FALSE)&amp;" - "&amp;VLOOKUP(A253,'Label-ID'!E:I,5,FALSE),VLOOKUP(A253,'Label-ID'!F:I,3,FALSE)&amp;" - Zeile "&amp;VLOOKUP(A253,'Label-ID'!F:I,2,FALSE)&amp;" - "&amp;VLOOKUP(A253,'Label-ID'!F:I,4,FALSE)))</f>
        <v>Anlage ZVE - Zeile 52 - Korrekturen nach § 2 Abs. 4 Satz 3 und 4 UmwStG bei Verwendung der Anlage ÖHK -nicht bei Organgesellschaften- Dazu: Nach § 2 Abs. 4 Satz 3 und 4 UmwStG nicht ausgleichsfähiger Verlust des übernehmenden Rechtsträgers (Betrag lt. Zeile 36 Hauptspalte aller Anlagen ÖHK)</v>
      </c>
      <c r="C253" s="56">
        <f t="shared" si="14"/>
        <v>0.3</v>
      </c>
      <c r="D253" s="23">
        <f>IFERROR(VLOOKUP(A253,'Tats_Steuer(1)'!E:G,3,FALSE),0)*IF(C253=0,1,C253)</f>
        <v>0</v>
      </c>
    </row>
    <row r="254" spans="1:6" ht="40.799999999999997" hidden="1" outlineLevel="1" x14ac:dyDescent="0.55000000000000004">
      <c r="A254" s="20" t="s">
        <v>1652</v>
      </c>
      <c r="B254" s="22" t="str">
        <f>IFERROR(VLOOKUP(A254,'Label-ID'!D:I,5,FALSE)&amp;" - Zeile "&amp;VLOOKUP(A254,'Label-ID'!D:I,4,FALSE)&amp;" - "&amp;VLOOKUP(A254,'Label-ID'!D:I,6,FALSE),IFERROR(VLOOKUP(A254,'Label-ID'!E:I,4,FALSE)&amp;" - Zeile "&amp;VLOOKUP(A254,'Label-ID'!E:I,3,FALSE)&amp;" - "&amp;VLOOKUP(A254,'Label-ID'!E:I,5,FALSE),VLOOKUP(A254,'Label-ID'!F:I,3,FALSE)&amp;" - Zeile "&amp;VLOOKUP(A254,'Label-ID'!F:I,2,FALSE)&amp;" - "&amp;VLOOKUP(A254,'Label-ID'!F:I,4,FALSE)))</f>
        <v>Anlage ZVE - Zeile 54 - Nur bei Gesellschaften, die unter § 8 Abs. 7 Satz 1 Nr. 2 Satz 2 KStG fallen, und bei Gesellschaften und Betrieben gewerblicher Art, die Organträger solcher Gesellschaften sind; nicht bei Organgesellschaften: Dazu: Summe der negativen Gesamtbeträge der Einkünfte aus den einzelnen Sparten i. S. des § 8 Abs. 9 Satz 1 Nr. 1 bis 3 KStG (Betrag lt. Zeile 38 aller Anlagen ÖHK)</v>
      </c>
      <c r="C254" s="56">
        <f t="shared" si="14"/>
        <v>0.3</v>
      </c>
      <c r="D254" s="23">
        <f>IFERROR(VLOOKUP(A254,'Tats_Steuer(1)'!E:G,3,FALSE),0)*IF(C254=0,1,C254)</f>
        <v>0</v>
      </c>
    </row>
    <row r="255" spans="1:6" ht="30.6" hidden="1" outlineLevel="1" x14ac:dyDescent="0.55000000000000004">
      <c r="A255" s="20" t="s">
        <v>1166</v>
      </c>
      <c r="B255" s="22" t="str">
        <f>IFERROR(VLOOKUP(A255,'Label-ID'!D:I,5,FALSE)&amp;" - Zeile "&amp;VLOOKUP(A255,'Label-ID'!D:I,4,FALSE)&amp;" - "&amp;VLOOKUP(A255,'Label-ID'!D:I,6,FALSE),IFERROR(VLOOKUP(A255,'Label-ID'!E:I,4,FALSE)&amp;" - Zeile "&amp;VLOOKUP(A255,'Label-ID'!E:I,3,FALSE)&amp;" - "&amp;VLOOKUP(A255,'Label-ID'!E:I,5,FALSE),VLOOKUP(A255,'Label-ID'!F:I,3,FALSE)&amp;" - Zeile "&amp;VLOOKUP(A255,'Label-ID'!F:I,2,FALSE)&amp;" - "&amp;VLOOKUP(A255,'Label-ID'!F:I,4,FALSE)))</f>
        <v>Anlage ZVE - Zeile 56 - Verlustabzug Davon ab: Verlustabzug aufgrund der Verrechnung mit dem Verlustvortrag (nicht in den Fällen des § 8 Abs. 9 KStG); (Summe der Beträge lt. Zeilen 25 und 27 der Anlage Verluste oder des Betrages lt. Zeile 5 der Anlage Invest-Verluste)</v>
      </c>
      <c r="C255" s="56">
        <f t="shared" si="14"/>
        <v>0.3</v>
      </c>
      <c r="D255" s="23">
        <f>IFERROR(VLOOKUP(A255,'Tats_Steuer(1)'!E:G,3,FALSE),0)*IF(C255=0,1,C255)</f>
        <v>0</v>
      </c>
    </row>
    <row r="256" spans="1:6" ht="20.399999999999999" hidden="1" outlineLevel="1" x14ac:dyDescent="0.55000000000000004">
      <c r="A256" s="20" t="s">
        <v>1644</v>
      </c>
      <c r="B256" s="22" t="str">
        <f>IFERROR(VLOOKUP(A256,'Label-ID'!D:I,5,FALSE)&amp;" - Zeile "&amp;VLOOKUP(A256,'Label-ID'!D:I,4,FALSE)&amp;" - "&amp;VLOOKUP(A256,'Label-ID'!D:I,6,FALSE),IFERROR(VLOOKUP(A256,'Label-ID'!E:I,4,FALSE)&amp;" - Zeile "&amp;VLOOKUP(A256,'Label-ID'!E:I,3,FALSE)&amp;" - "&amp;VLOOKUP(A256,'Label-ID'!E:I,5,FALSE),VLOOKUP(A256,'Label-ID'!F:I,3,FALSE)&amp;" - Zeile "&amp;VLOOKUP(A256,'Label-ID'!F:I,2,FALSE)&amp;" - "&amp;VLOOKUP(A256,'Label-ID'!F:I,4,FALSE)))</f>
        <v>Anlage ZVE - Zeile 57 - Davon ab: Verlustabzug aufgrund der Verrechnung mit dem Verlustvortrag (in den Fällen des § 8 Abs. 9 KStG); (Betrag lt. Zeile 57 aller Anlagen ÖHK)</v>
      </c>
      <c r="C256" s="56">
        <f t="shared" si="14"/>
        <v>0.3</v>
      </c>
      <c r="D256" s="23">
        <f>IFERROR(VLOOKUP(A256,'Tats_Steuer(1)'!E:G,3,FALSE),0)*IF(C256=0,1,C256)</f>
        <v>0</v>
      </c>
    </row>
    <row r="257" spans="1:6" ht="30.6" hidden="1" outlineLevel="1" x14ac:dyDescent="0.55000000000000004">
      <c r="A257" s="20" t="s">
        <v>1641</v>
      </c>
      <c r="B257" s="22" t="str">
        <f>IFERROR(VLOOKUP(A257,'Label-ID'!D:I,5,FALSE)&amp;" - Zeile "&amp;VLOOKUP(A257,'Label-ID'!D:I,4,FALSE)&amp;" - "&amp;VLOOKUP(A257,'Label-ID'!D:I,6,FALSE),IFERROR(VLOOKUP(A257,'Label-ID'!E:I,4,FALSE)&amp;" - Zeile "&amp;VLOOKUP(A257,'Label-ID'!E:I,3,FALSE)&amp;" - "&amp;VLOOKUP(A257,'Label-ID'!E:I,5,FALSE),VLOOKUP(A257,'Label-ID'!F:I,3,FALSE)&amp;" - Zeile "&amp;VLOOKUP(A257,'Label-ID'!F:I,2,FALSE)&amp;" - "&amp;VLOOKUP(A257,'Label-ID'!F:I,4,FALSE)))</f>
        <v>Anlage ZVE - Zeile 58 - Davon ab: Verlustabzug aufgrund eines Verlustrücktrags aus dem folgenden Veranlagungszeitraum ggf. unter Berücksichtigung des § 2 Abs. 4 Satz 3 UmwStG (nicht in den Fällen des § 8 Abs. 9 KStG)</v>
      </c>
      <c r="C257" s="56">
        <f t="shared" si="14"/>
        <v>0.3</v>
      </c>
      <c r="D257" s="23">
        <f>IFERROR(VLOOKUP(A257,'Tats_Steuer(1)'!E:G,3,FALSE),0)*IF(C257=0,1,C257)</f>
        <v>0</v>
      </c>
    </row>
    <row r="258" spans="1:6" ht="30.6" hidden="1" outlineLevel="1" x14ac:dyDescent="0.55000000000000004">
      <c r="A258" s="20" t="s">
        <v>1639</v>
      </c>
      <c r="B258" s="22" t="str">
        <f>IFERROR(VLOOKUP(A258,'Label-ID'!D:I,5,FALSE)&amp;" - Zeile "&amp;VLOOKUP(A258,'Label-ID'!D:I,4,FALSE)&amp;" - "&amp;VLOOKUP(A258,'Label-ID'!D:I,6,FALSE),IFERROR(VLOOKUP(A258,'Label-ID'!E:I,4,FALSE)&amp;" - Zeile "&amp;VLOOKUP(A258,'Label-ID'!E:I,3,FALSE)&amp;" - "&amp;VLOOKUP(A258,'Label-ID'!E:I,5,FALSE),VLOOKUP(A258,'Label-ID'!F:I,3,FALSE)&amp;" - Zeile "&amp;VLOOKUP(A258,'Label-ID'!F:I,2,FALSE)&amp;" - "&amp;VLOOKUP(A258,'Label-ID'!F:I,4,FALSE)))</f>
        <v>Anlage ZVE - Zeile 59 - Davon ab: Verlustabzug aufgrund eines Verlustrücktrags aus dem folgenden Veranlagungszeitraum ggf. unter Berücksichtigung des § 2 Abs. 4 Satz 3 UmwStG (in den Fällen des § 8 Abs. 9 KStG)</v>
      </c>
      <c r="C258" s="56">
        <f t="shared" si="14"/>
        <v>0.3</v>
      </c>
      <c r="D258" s="23">
        <f>IFERROR(VLOOKUP(A258,'Tats_Steuer(1)'!E:G,3,FALSE),0)*IF(C258=0,1,C258)</f>
        <v>0</v>
      </c>
    </row>
    <row r="259" spans="1:6" ht="20.399999999999999" hidden="1" outlineLevel="1" x14ac:dyDescent="0.55000000000000004">
      <c r="A259" s="20" t="s">
        <v>1636</v>
      </c>
      <c r="B259" s="22" t="str">
        <f>IFERROR(VLOOKUP(A259,'Label-ID'!D:I,5,FALSE)&amp;" - Zeile "&amp;VLOOKUP(A259,'Label-ID'!D:I,4,FALSE)&amp;" - "&amp;VLOOKUP(A259,'Label-ID'!D:I,6,FALSE),IFERROR(VLOOKUP(A259,'Label-ID'!E:I,4,FALSE)&amp;" - Zeile "&amp;VLOOKUP(A259,'Label-ID'!E:I,3,FALSE)&amp;" - "&amp;VLOOKUP(A259,'Label-ID'!E:I,5,FALSE),VLOOKUP(A259,'Label-ID'!F:I,3,FALSE)&amp;" - Zeile "&amp;VLOOKUP(A259,'Label-ID'!F:I,2,FALSE)&amp;" - "&amp;VLOOKUP(A259,'Label-ID'!F:I,4,FALSE)))</f>
        <v>Anlage ZVE - Zeile 60 - Abzugsbetrag nach § 10g EStG Davon ab: Abzugsbetrag nach § 10g EStG (Abzug höchstens bis auf 0 €)</v>
      </c>
      <c r="C259" s="56">
        <f t="shared" si="14"/>
        <v>0.3</v>
      </c>
      <c r="D259" s="23">
        <f>IFERROR(VLOOKUP(A259,'Tats_Steuer(1)'!E:G,3,FALSE),0)*IF(C259=0,1,C259)</f>
        <v>0</v>
      </c>
    </row>
    <row r="260" spans="1:6" ht="20.399999999999999" hidden="1" outlineLevel="1" x14ac:dyDescent="0.55000000000000004">
      <c r="A260" s="20" t="s">
        <v>1620</v>
      </c>
      <c r="B260" s="22" t="str">
        <f>IFERROR(VLOOKUP(A260,'Label-ID'!D:I,5,FALSE)&amp;" - Zeile "&amp;VLOOKUP(A260,'Label-ID'!D:I,4,FALSE)&amp;" - "&amp;VLOOKUP(A260,'Label-ID'!D:I,6,FALSE),IFERROR(VLOOKUP(A260,'Label-ID'!E:I,4,FALSE)&amp;" - Zeile "&amp;VLOOKUP(A260,'Label-ID'!E:I,3,FALSE)&amp;" - "&amp;VLOOKUP(A260,'Label-ID'!E:I,5,FALSE),VLOOKUP(A260,'Label-ID'!F:I,3,FALSE)&amp;" - Zeile "&amp;VLOOKUP(A260,'Label-ID'!F:I,2,FALSE)&amp;" - "&amp;VLOOKUP(A260,'Label-ID'!F:I,4,FALSE)))</f>
        <v>Anlage ZVE - Zeile 67 - Inländische öffentlich-rechtliche Rundfunkanstalten: Dazu: Einkommen i. S. des § 8 Abs. 1 Satz 3 KStG</v>
      </c>
      <c r="C260" s="56">
        <f t="shared" si="14"/>
        <v>0.3</v>
      </c>
      <c r="D260" s="23">
        <f>IFERROR(VLOOKUP(A260,'Tats_Steuer(1)'!E:G,3,FALSE),0)*IF(C260=0,1,C260)</f>
        <v>0</v>
      </c>
    </row>
    <row r="261" spans="1:6" hidden="1" outlineLevel="1" x14ac:dyDescent="0.55000000000000004">
      <c r="A261" s="20" t="s">
        <v>1614</v>
      </c>
      <c r="B261" s="22" t="str">
        <f>IFERROR(VLOOKUP(A261,'Label-ID'!D:I,5,FALSE)&amp;" - Zeile "&amp;VLOOKUP(A261,'Label-ID'!D:I,4,FALSE)&amp;" - "&amp;VLOOKUP(A261,'Label-ID'!D:I,6,FALSE),IFERROR(VLOOKUP(A261,'Label-ID'!E:I,4,FALSE)&amp;" - Zeile "&amp;VLOOKUP(A261,'Label-ID'!E:I,3,FALSE)&amp;" - "&amp;VLOOKUP(A261,'Label-ID'!E:I,5,FALSE),VLOOKUP(A261,'Label-ID'!F:I,3,FALSE)&amp;" - Zeile "&amp;VLOOKUP(A261,'Label-ID'!F:I,2,FALSE)&amp;" - "&amp;VLOOKUP(A261,'Label-ID'!F:I,4,FALSE)))</f>
        <v>Anlage ZVE - Zeile 68b - Davon ab: Freibetrag nach § 25 KStG</v>
      </c>
      <c r="C261" s="56">
        <f t="shared" si="14"/>
        <v>0.3</v>
      </c>
      <c r="D261" s="23">
        <f>IFERROR(VLOOKUP(A261,'Tats_Steuer(1)'!E:G,3,FALSE),0)*IF(C261=0,1,C261)</f>
        <v>0</v>
      </c>
    </row>
    <row r="262" spans="1:6" ht="20.399999999999999" hidden="1" outlineLevel="1" x14ac:dyDescent="0.55000000000000004">
      <c r="A262" s="20" t="s">
        <v>1612</v>
      </c>
      <c r="B262" s="22" t="str">
        <f>IFERROR(VLOOKUP(A262,'Label-ID'!D:I,5,FALSE)&amp;" - Zeile "&amp;VLOOKUP(A262,'Label-ID'!D:I,4,FALSE)&amp;" - "&amp;VLOOKUP(A262,'Label-ID'!D:I,6,FALSE),IFERROR(VLOOKUP(A262,'Label-ID'!E:I,4,FALSE)&amp;" - Zeile "&amp;VLOOKUP(A262,'Label-ID'!E:I,3,FALSE)&amp;" - "&amp;VLOOKUP(A262,'Label-ID'!E:I,5,FALSE),VLOOKUP(A262,'Label-ID'!F:I,3,FALSE)&amp;" - Zeile "&amp;VLOOKUP(A262,'Label-ID'!F:I,2,FALSE)&amp;" - "&amp;VLOOKUP(A262,'Label-ID'!F:I,4,FALSE)))</f>
        <v>Anlage ZVE - Zeile 69 - Davon ab: Freibetrag nach § 24 KStG (wenn es sich um eine Körperschaft i.S. des § 1 Abs. 1 Nr. 3 bis 6 KStG handelt und kein Freibetrag nach § 25 zu gewähren ist; Betrag lt. Zeile 68, höchstens 5.000 €)</v>
      </c>
      <c r="C262" s="56">
        <f t="shared" si="14"/>
        <v>0.3</v>
      </c>
      <c r="D262" s="23">
        <f>IFERROR(VLOOKUP(A262,'Tats_Steuer(1)'!E:G,3,FALSE),0)*IF(C262=0,1,C262)</f>
        <v>0</v>
      </c>
    </row>
    <row r="263" spans="1:6" ht="14.7" thickBot="1" x14ac:dyDescent="0.6">
      <c r="A263" s="33"/>
      <c r="B263" s="33"/>
      <c r="C263" s="37"/>
      <c r="D263" s="35"/>
      <c r="E263" s="19"/>
      <c r="F263" s="2"/>
    </row>
    <row r="264" spans="1:6" ht="14.7" thickBot="1" x14ac:dyDescent="0.6">
      <c r="A264" s="16" t="s">
        <v>106</v>
      </c>
      <c r="B264" s="33" t="s">
        <v>107</v>
      </c>
      <c r="C264" s="1"/>
      <c r="D264" s="2"/>
      <c r="E264" s="7">
        <v>0</v>
      </c>
      <c r="F264" s="2">
        <f>D264+E264</f>
        <v>0</v>
      </c>
    </row>
    <row r="265" spans="1:6" x14ac:dyDescent="0.55000000000000004">
      <c r="A265" s="14"/>
      <c r="B265" s="14" t="s">
        <v>19</v>
      </c>
      <c r="C265" s="5"/>
      <c r="D265" s="5"/>
      <c r="E265" s="5"/>
      <c r="F265" s="5"/>
    </row>
    <row r="266" spans="1:6" collapsed="1" x14ac:dyDescent="0.55000000000000004">
      <c r="A266" s="29"/>
      <c r="B266" s="30" t="s">
        <v>3364</v>
      </c>
      <c r="C266" s="31"/>
      <c r="D266" s="32">
        <f>+D267+D268+D269+D270++D271+D272-D273+D274+D275-D276+D277+D278</f>
        <v>-1417.4999999999998</v>
      </c>
      <c r="E266" s="2"/>
      <c r="F266" s="2"/>
    </row>
    <row r="267" spans="1:6" hidden="1" outlineLevel="1" x14ac:dyDescent="0.55000000000000004">
      <c r="A267" s="20" t="s">
        <v>3366</v>
      </c>
      <c r="B267" s="22" t="str">
        <f>IFERROR(VLOOKUP(A267,'Label-ID'!D:I,5,FALSE)&amp;" - Zeile "&amp;VLOOKUP(A267,'Label-ID'!D:I,4,FALSE)&amp;" - "&amp;VLOOKUP(A267,'Label-ID'!D:I,6,FALSE),IFERROR(VLOOKUP(A267,'Label-ID'!E:I,4,FALSE)&amp;" - Zeile "&amp;VLOOKUP(A267,'Label-ID'!E:I,3,FALSE)&amp;" - "&amp;VLOOKUP(A267,'Label-ID'!E:I,5,FALSE),VLOOKUP(A267,'Label-ID'!F:I,3,FALSE)&amp;" - Zeile "&amp;VLOOKUP(A267,'Label-ID'!F:I,2,FALSE)&amp;" - "&amp;VLOOKUP(A267,'Label-ID'!F:I,4,FALSE)))</f>
        <v>GewSt 1 A - Zeile 33.3 - Korrektur des Einkommens um Ergebnisabführungen von Organgesellschaften</v>
      </c>
      <c r="C267" s="56">
        <f t="shared" ref="C267:C314" si="15">GEWST</f>
        <v>0.14174999999999999</v>
      </c>
      <c r="D267" s="23">
        <f>IFERROR(VLOOKUP(A267,'Tats_Steuer(1)'!E:G,3,FALSE),0)*IF(C267=0,1,C267)</f>
        <v>0</v>
      </c>
      <c r="E267" s="2"/>
      <c r="F267" s="2"/>
    </row>
    <row r="268" spans="1:6" hidden="1" outlineLevel="1" x14ac:dyDescent="0.55000000000000004">
      <c r="A268" s="20" t="s">
        <v>3276</v>
      </c>
      <c r="B268" s="22" t="str">
        <f>IFERROR(VLOOKUP(A268,'Label-ID'!D:I,5,FALSE)&amp;" - Zeile "&amp;VLOOKUP(A268,'Label-ID'!D:I,4,FALSE)&amp;" - "&amp;VLOOKUP(A268,'Label-ID'!D:I,6,FALSE),IFERROR(VLOOKUP(A268,'Label-ID'!E:I,4,FALSE)&amp;" - Zeile "&amp;VLOOKUP(A268,'Label-ID'!E:I,3,FALSE)&amp;" - "&amp;VLOOKUP(A268,'Label-ID'!E:I,5,FALSE),VLOOKUP(A268,'Label-ID'!F:I,3,FALSE)&amp;" - Zeile "&amp;VLOOKUP(A268,'Label-ID'!F:I,2,FALSE)&amp;" - "&amp;VLOOKUP(A268,'Label-ID'!F:I,4,FALSE)))</f>
        <v>GewSt 1 A - Zeile 33.4 - Manuelle Korrektur zum Gewinn aus Gewerbebetrieb</v>
      </c>
      <c r="C268" s="56">
        <f t="shared" si="15"/>
        <v>0.14174999999999999</v>
      </c>
      <c r="D268" s="23">
        <f>IFERROR(VLOOKUP(A268,'Tats_Steuer(1)'!E:G,3,FALSE),0)*IF(C268=0,1,C268)</f>
        <v>0</v>
      </c>
      <c r="E268" s="2"/>
      <c r="F268" s="2"/>
    </row>
    <row r="269" spans="1:6" ht="20.399999999999999" hidden="1" outlineLevel="1" x14ac:dyDescent="0.55000000000000004">
      <c r="A269" s="20" t="s">
        <v>3274</v>
      </c>
      <c r="B269" s="22" t="str">
        <f>IFERROR(VLOOKUP(A269,'Label-ID'!D:I,5,FALSE)&amp;" - Zeile "&amp;VLOOKUP(A269,'Label-ID'!D:I,4,FALSE)&amp;" - "&amp;VLOOKUP(A269,'Label-ID'!D:I,6,FALSE),IFERROR(VLOOKUP(A269,'Label-ID'!E:I,4,FALSE)&amp;" - Zeile "&amp;VLOOKUP(A269,'Label-ID'!E:I,3,FALSE)&amp;" - "&amp;VLOOKUP(A269,'Label-ID'!E:I,5,FALSE),VLOOKUP(A269,'Label-ID'!F:I,3,FALSE)&amp;" - Zeile "&amp;VLOOKUP(A269,'Label-ID'!F:I,2,FALSE)&amp;" - "&amp;VLOOKUP(A269,'Label-ID'!F:I,4,FALSE)))</f>
        <v>GewSt 1 A - Zeile 33.5 - Korrektur Gewerbeertrag um Verluste gem. § 15 Abs. 4 Satz 3 und 6 EStG und gem. § 15a Abs. 1 EStG sowie des Hinzurechnungsbetrags gem. § 15a Abs. 3 EStG</v>
      </c>
      <c r="C269" s="56">
        <f t="shared" si="15"/>
        <v>0.14174999999999999</v>
      </c>
      <c r="D269" s="23">
        <f>IFERROR(VLOOKUP(A269,'Tats_Steuer(1)'!E:G,3,FALSE),0)*IF(C269=0,1,C269)</f>
        <v>0</v>
      </c>
      <c r="E269" s="2"/>
      <c r="F269" s="2"/>
    </row>
    <row r="270" spans="1:6" hidden="1" outlineLevel="1" x14ac:dyDescent="0.55000000000000004">
      <c r="A270" s="20" t="s">
        <v>3367</v>
      </c>
      <c r="B270" s="22" t="str">
        <f>IFERROR(VLOOKUP(A270,'Label-ID'!D:I,5,FALSE)&amp;" - Zeile "&amp;VLOOKUP(A270,'Label-ID'!D:I,4,FALSE)&amp;" - "&amp;VLOOKUP(A270,'Label-ID'!D:I,6,FALSE),IFERROR(VLOOKUP(A270,'Label-ID'!E:I,4,FALSE)&amp;" - Zeile "&amp;VLOOKUP(A270,'Label-ID'!E:I,3,FALSE)&amp;" - "&amp;VLOOKUP(A270,'Label-ID'!E:I,5,FALSE),VLOOKUP(A270,'Label-ID'!F:I,3,FALSE)&amp;" - Zeile "&amp;VLOOKUP(A270,'Label-ID'!F:I,2,FALSE)&amp;" - "&amp;VLOOKUP(A270,'Label-ID'!F:I,4,FALSE)))</f>
        <v>GewSt 1 A - Zeile 33.6 - Korrektur des Einkommens nach § 7 Satz 2 GewStG</v>
      </c>
      <c r="C270" s="56">
        <f t="shared" si="15"/>
        <v>0.14174999999999999</v>
      </c>
      <c r="D270" s="23">
        <f>IFERROR(VLOOKUP(A270,'Tats_Steuer(1)'!E:G,3,FALSE),0)*IF(C270=0,1,C270)</f>
        <v>0</v>
      </c>
      <c r="E270" s="2"/>
      <c r="F270" s="2"/>
    </row>
    <row r="271" spans="1:6" ht="20.399999999999999" hidden="1" outlineLevel="1" x14ac:dyDescent="0.55000000000000004">
      <c r="A271" s="20" t="s">
        <v>1181</v>
      </c>
      <c r="B271" s="22" t="str">
        <f>IFERROR(VLOOKUP(A271,'Label-ID'!D:I,5,FALSE)&amp;" - Zeile "&amp;VLOOKUP(A271,'Label-ID'!D:I,4,FALSE)&amp;" - "&amp;VLOOKUP(A271,'Label-ID'!D:I,6,FALSE),IFERROR(VLOOKUP(A271,'Label-ID'!E:I,4,FALSE)&amp;" - Zeile "&amp;VLOOKUP(A271,'Label-ID'!E:I,3,FALSE)&amp;" - "&amp;VLOOKUP(A271,'Label-ID'!E:I,5,FALSE),VLOOKUP(A271,'Label-ID'!F:I,3,FALSE)&amp;" - Zeile "&amp;VLOOKUP(A271,'Label-ID'!F:I,2,FALSE)&amp;" - "&amp;VLOOKUP(A271,'Label-ID'!F:I,4,FALSE)))</f>
        <v>GewSt 1 A - Zeile 33.7 - Korrektur um pauschalen Gewinn / Verlust aus dem Betrieb von Handelsschiffen bei gesonderter Gewinnermittlung nach § 5a EStG</v>
      </c>
      <c r="C271" s="56">
        <f t="shared" si="15"/>
        <v>0.14174999999999999</v>
      </c>
      <c r="D271" s="23">
        <f>IFERROR(VLOOKUP(A271,'Tats_Steuer(1)'!E:G,3,FALSE),0)*IF(C271=0,1,C271)</f>
        <v>-1417.4999999999998</v>
      </c>
      <c r="E271" s="2"/>
      <c r="F271" s="2"/>
    </row>
    <row r="272" spans="1:6" ht="30.6" hidden="1" outlineLevel="1" x14ac:dyDescent="0.55000000000000004">
      <c r="A272" s="20" t="s">
        <v>3368</v>
      </c>
      <c r="B272" s="22" t="str">
        <f>IFERROR(VLOOKUP(A272,'Label-ID'!D:I,5,FALSE)&amp;" - Zeile "&amp;VLOOKUP(A272,'Label-ID'!D:I,4,FALSE)&amp;" - "&amp;VLOOKUP(A272,'Label-ID'!D:I,6,FALSE),IFERROR(VLOOKUP(A272,'Label-ID'!E:I,4,FALSE)&amp;" - Zeile "&amp;VLOOKUP(A272,'Label-ID'!E:I,3,FALSE)&amp;" - "&amp;VLOOKUP(A272,'Label-ID'!E:I,5,FALSE),VLOOKUP(A272,'Label-ID'!F:I,3,FALSE)&amp;" - Zeile "&amp;VLOOKUP(A272,'Label-ID'!F:I,2,FALSE)&amp;" - "&amp;VLOOKUP(A272,'Label-ID'!F:I,4,FALSE)))</f>
        <v>GewSt 1 A - Zeile 34 - Nur bei Personengesellschaften: Nach § 7 Satz 4 GewStG abzuziehende steuerfreie Einnahmen nach § 3 Nr. 40 EStG und § 8b KStG bzw. hinzuzurechnende Beträge nach § 3c Abs. 2 EStG und § 8b KStG</v>
      </c>
      <c r="C272" s="56">
        <f t="shared" si="15"/>
        <v>0.14174999999999999</v>
      </c>
      <c r="D272" s="23">
        <f>IFERROR(VLOOKUP(A272,'Tats_Steuer(1)'!E:G,3,FALSE),0)*IF(C272=0,1,C272)</f>
        <v>0</v>
      </c>
      <c r="E272" s="2"/>
      <c r="F272" s="2"/>
    </row>
    <row r="273" spans="1:6" hidden="1" outlineLevel="1" x14ac:dyDescent="0.55000000000000004">
      <c r="A273" s="20" t="s">
        <v>3270</v>
      </c>
      <c r="B273" s="22" t="str">
        <f>IFERROR(VLOOKUP(A273,'Label-ID'!D:I,5,FALSE)&amp;" - Zeile "&amp;VLOOKUP(A273,'Label-ID'!D:I,4,FALSE)&amp;" - "&amp;VLOOKUP(A273,'Label-ID'!D:I,6,FALSE),IFERROR(VLOOKUP(A273,'Label-ID'!E:I,4,FALSE)&amp;" - Zeile "&amp;VLOOKUP(A273,'Label-ID'!E:I,3,FALSE)&amp;" - "&amp;VLOOKUP(A273,'Label-ID'!E:I,5,FALSE),VLOOKUP(A273,'Label-ID'!F:I,3,FALSE)&amp;" - Zeile "&amp;VLOOKUP(A273,'Label-ID'!F:I,2,FALSE)&amp;" - "&amp;VLOOKUP(A273,'Label-ID'!F:I,4,FALSE)))</f>
        <v>GewSt 1 A - Zeile 36 - Von der Gewerbesteuer befreiter Anteil am Gewinn aus Gewerbebetrieb lt. Zeile 33</v>
      </c>
      <c r="C273" s="56">
        <f t="shared" si="15"/>
        <v>0.14174999999999999</v>
      </c>
      <c r="D273" s="23">
        <f>IFERROR(VLOOKUP(A273,'Tats_Steuer(1)'!E:G,3,FALSE),0)*IF(C273=0,1,C273)</f>
        <v>0</v>
      </c>
      <c r="E273" s="2"/>
      <c r="F273" s="2"/>
    </row>
    <row r="274" spans="1:6" ht="30.6" hidden="1" outlineLevel="1" x14ac:dyDescent="0.55000000000000004">
      <c r="A274" s="20" t="s">
        <v>3268</v>
      </c>
      <c r="B274" s="22" t="str">
        <f>IFERROR(VLOOKUP(A274,'Label-ID'!D:I,5,FALSE)&amp;" - Zeile "&amp;VLOOKUP(A274,'Label-ID'!D:I,4,FALSE)&amp;" - "&amp;VLOOKUP(A274,'Label-ID'!D:I,6,FALSE),IFERROR(VLOOKUP(A274,'Label-ID'!E:I,4,FALSE)&amp;" - Zeile "&amp;VLOOKUP(A274,'Label-ID'!E:I,3,FALSE)&amp;" - "&amp;VLOOKUP(A274,'Label-ID'!E:I,5,FALSE),VLOOKUP(A274,'Label-ID'!F:I,3,FALSE)&amp;" - Zeile "&amp;VLOOKUP(A274,'Label-ID'!F:I,2,FALSE)&amp;" - "&amp;VLOOKUP(A274,'Label-ID'!F:I,4,FALSE)))</f>
        <v xml:space="preserve">GewSt 1 A - Zeile 37 - Korrektur des Gewinns aus Gewerbebetrieb aufgrund der Erstattung von Aufwendungen, die in einem vorangegangenen Erhebungszeitraum der Hinzurechnung unterlegen haben (Eintrag mit negativem Vorzeichen) </v>
      </c>
      <c r="C274" s="56">
        <f t="shared" si="15"/>
        <v>0.14174999999999999</v>
      </c>
      <c r="D274" s="23">
        <f>IFERROR(VLOOKUP(A274,'Tats_Steuer(1)'!E:G,3,FALSE),0)*IF(C274=0,1,C274)</f>
        <v>0</v>
      </c>
      <c r="E274" s="2"/>
      <c r="F274" s="2"/>
    </row>
    <row r="275" spans="1:6" hidden="1" outlineLevel="1" x14ac:dyDescent="0.55000000000000004">
      <c r="A275" s="20" t="s">
        <v>3261</v>
      </c>
      <c r="B275" s="22" t="str">
        <f>IFERROR(VLOOKUP(A275,'Label-ID'!D:I,5,FALSE)&amp;" - Zeile "&amp;VLOOKUP(A275,'Label-ID'!D:I,4,FALSE)&amp;" - "&amp;VLOOKUP(A275,'Label-ID'!D:I,6,FALSE),IFERROR(VLOOKUP(A275,'Label-ID'!E:I,4,FALSE)&amp;" - Zeile "&amp;VLOOKUP(A275,'Label-ID'!E:I,3,FALSE)&amp;" - "&amp;VLOOKUP(A275,'Label-ID'!E:I,5,FALSE),VLOOKUP(A275,'Label-ID'!F:I,3,FALSE)&amp;" - Zeile "&amp;VLOOKUP(A275,'Label-ID'!F:I,2,FALSE)&amp;" - "&amp;VLOOKUP(A275,'Label-ID'!F:I,4,FALSE)))</f>
        <v>GewSt 1 A - Zeile 39a - Gewinn des wirtschaftlichen Geschäftsbetriebs nach § 15 Abs. 4 InvStG</v>
      </c>
      <c r="C275" s="56">
        <f t="shared" si="15"/>
        <v>0.14174999999999999</v>
      </c>
      <c r="D275" s="23">
        <f>IFERROR(VLOOKUP(A275,'Tats_Steuer(1)'!E:G,3,FALSE),0)*IF(C275=0,1,C275)</f>
        <v>0</v>
      </c>
      <c r="E275" s="2"/>
      <c r="F275" s="2"/>
    </row>
    <row r="276" spans="1:6" ht="20.399999999999999" hidden="1" outlineLevel="1" x14ac:dyDescent="0.55000000000000004">
      <c r="A276" s="20" t="s">
        <v>3369</v>
      </c>
      <c r="B276" s="22" t="str">
        <f>IFERROR(VLOOKUP(A276,'Label-ID'!D:I,5,FALSE)&amp;" - Zeile "&amp;VLOOKUP(A276,'Label-ID'!D:I,4,FALSE)&amp;" - "&amp;VLOOKUP(A276,'Label-ID'!D:I,6,FALSE),IFERROR(VLOOKUP(A276,'Label-ID'!E:I,4,FALSE)&amp;" - Zeile "&amp;VLOOKUP(A276,'Label-ID'!E:I,3,FALSE)&amp;" - "&amp;VLOOKUP(A276,'Label-ID'!E:I,5,FALSE),VLOOKUP(A276,'Label-ID'!F:I,3,FALSE)&amp;" - Zeile "&amp;VLOOKUP(A276,'Label-ID'!F:I,2,FALSE)&amp;" - "&amp;VLOOKUP(A276,'Label-ID'!F:I,4,FALSE)))</f>
        <v>GewSt 1 A - Zeile 40 - Nur bei einer Personengesellschaft: Abzug von Kapitalertragsteuer gemäß Antrag nach § 36a Abs. 1 Satz 3 EStG Abzuziehende nicht anrechenbare Kapitalertragsteuer nach § 36a Abs. 1 Satz 3 EStG</v>
      </c>
      <c r="C276" s="56">
        <f t="shared" si="15"/>
        <v>0.14174999999999999</v>
      </c>
      <c r="D276" s="23">
        <f>IFERROR(VLOOKUP(A276,'Tats_Steuer(1)'!E:G,3,FALSE),0)*IF(C276=0,1,C276)</f>
        <v>0</v>
      </c>
      <c r="E276" s="2"/>
      <c r="F276" s="2"/>
    </row>
    <row r="277" spans="1:6" ht="30.6" hidden="1" outlineLevel="1" x14ac:dyDescent="0.55000000000000004">
      <c r="A277" s="20" t="s">
        <v>3256</v>
      </c>
      <c r="B277" s="22" t="str">
        <f>IFERROR(VLOOKUP(A277,'Label-ID'!D:I,5,FALSE)&amp;" - Zeile "&amp;VLOOKUP(A277,'Label-ID'!D:I,4,FALSE)&amp;" - "&amp;VLOOKUP(A277,'Label-ID'!D:I,6,FALSE),IFERROR(VLOOKUP(A277,'Label-ID'!E:I,4,FALSE)&amp;" - Zeile "&amp;VLOOKUP(A277,'Label-ID'!E:I,3,FALSE)&amp;" - "&amp;VLOOKUP(A277,'Label-ID'!E:I,5,FALSE),VLOOKUP(A277,'Label-ID'!F:I,3,FALSE)&amp;" - Zeile "&amp;VLOOKUP(A277,'Label-ID'!F:I,2,FALSE)&amp;" - "&amp;VLOOKUP(A277,'Label-ID'!F:I,4,FALSE)))</f>
        <v>GewSt 1 A - Zeile 40a - Anwendung des § 20 Abs. 5 (ggf. i. V. mit § 45 Abs. 2) InvStG: Gesamtbetrag der bei der Ermittlung des Gewinns aus Gewerbebetrieb vorgenommenen Teilfreistellungen aus unmittelbaren Beteiligungen nach §§ 20, 21 InvStG (ggf. i. V. mit § 43 Abs. 3 und § 44 InvStG)</v>
      </c>
      <c r="C277" s="56">
        <f t="shared" si="15"/>
        <v>0.14174999999999999</v>
      </c>
      <c r="D277" s="23">
        <f>IFERROR(VLOOKUP(A277,'Tats_Steuer(1)'!E:G,3,FALSE),0)*IF(C277=0,1,C277)</f>
        <v>0</v>
      </c>
      <c r="E277" s="2"/>
      <c r="F277" s="2"/>
    </row>
    <row r="278" spans="1:6" ht="20.399999999999999" hidden="1" outlineLevel="1" x14ac:dyDescent="0.55000000000000004">
      <c r="A278" s="20" t="s">
        <v>3253</v>
      </c>
      <c r="B278" s="22" t="str">
        <f>IFERROR(VLOOKUP(A278,'Label-ID'!D:I,5,FALSE)&amp;" - Zeile "&amp;VLOOKUP(A278,'Label-ID'!D:I,4,FALSE)&amp;" - "&amp;VLOOKUP(A278,'Label-ID'!D:I,6,FALSE),IFERROR(VLOOKUP(A278,'Label-ID'!E:I,4,FALSE)&amp;" - Zeile "&amp;VLOOKUP(A278,'Label-ID'!E:I,3,FALSE)&amp;" - "&amp;VLOOKUP(A278,'Label-ID'!E:I,5,FALSE),VLOOKUP(A278,'Label-ID'!F:I,3,FALSE)&amp;" - Zeile "&amp;VLOOKUP(A278,'Label-ID'!F:I,2,FALSE)&amp;" - "&amp;VLOOKUP(A278,'Label-ID'!F:I,4,FALSE)))</f>
        <v>GewSt 1 A - Zeile 40b - Anwendung des § 45 Abs. 1 InvStG:Korrekturbetrag nach § 45 Abs. 1 InvStG für die Ermittlung des Gewerbeertrags beim Anleger (Summe der Beträge lt. Zeile 23 aller Anlagen SIG)</v>
      </c>
      <c r="C278" s="56">
        <f t="shared" si="15"/>
        <v>0.14174999999999999</v>
      </c>
      <c r="D278" s="23">
        <f>IFERROR(VLOOKUP(A278,'Tats_Steuer(1)'!E:G,3,FALSE),0)*IF(C278=0,1,C278)</f>
        <v>0</v>
      </c>
      <c r="E278" s="2"/>
      <c r="F278" s="2"/>
    </row>
    <row r="279" spans="1:6" collapsed="1" x14ac:dyDescent="0.55000000000000004">
      <c r="A279" s="29"/>
      <c r="B279" s="30" t="s">
        <v>434</v>
      </c>
      <c r="C279" s="31"/>
      <c r="D279" s="32">
        <f>+D280+D281+D282+D283+D284+D285+D286+D287</f>
        <v>0</v>
      </c>
      <c r="E279" s="2"/>
      <c r="F279" s="2"/>
    </row>
    <row r="280" spans="1:6" ht="20.399999999999999" hidden="1" outlineLevel="1" x14ac:dyDescent="0.55000000000000004">
      <c r="A280" s="20" t="s">
        <v>1207</v>
      </c>
      <c r="B280" s="22" t="str">
        <f>IFERROR(VLOOKUP(A280,'Label-ID'!D:I,5,FALSE)&amp;" - Zeile "&amp;VLOOKUP(A280,'Label-ID'!D:I,4,FALSE)&amp;" - "&amp;VLOOKUP(A280,'Label-ID'!D:I,6,FALSE),IFERROR(VLOOKUP(A280,'Label-ID'!E:I,4,FALSE)&amp;" - Zeile "&amp;VLOOKUP(A280,'Label-ID'!E:I,3,FALSE)&amp;" - "&amp;VLOOKUP(A280,'Label-ID'!E:I,5,FALSE),VLOOKUP(A280,'Label-ID'!F:I,3,FALSE)&amp;" - Zeile "&amp;VLOOKUP(A280,'Label-ID'!F:I,2,FALSE)&amp;" - "&amp;VLOOKUP(A280,'Label-ID'!F:I,4,FALSE)))</f>
        <v>GewSt 1 A - Zeile S.2 - Summe Hinzurechnungen gemäß § 8 Nr. 1 GewStG - 25% Hinzurechnung der Summe soweit die Summe den Betrag von 100.000 Euro übersteigt</v>
      </c>
      <c r="C280" s="56">
        <f t="shared" si="15"/>
        <v>0.14174999999999999</v>
      </c>
      <c r="D280" s="23">
        <f>IFERROR(VLOOKUP(A280,'Tats_Steuer(1)'!E:G,3,FALSE),0)*IF(C280=0,1,C280)</f>
        <v>0</v>
      </c>
      <c r="E280" s="2"/>
      <c r="F280" s="2"/>
    </row>
    <row r="281" spans="1:6" hidden="1" outlineLevel="1" x14ac:dyDescent="0.55000000000000004">
      <c r="A281" s="20" t="s">
        <v>3370</v>
      </c>
      <c r="B281" s="22" t="e">
        <f>IFERROR(VLOOKUP(A281,'Label-ID'!D:I,5,FALSE)&amp;" - Zeile "&amp;VLOOKUP(A281,'Label-ID'!D:I,4,FALSE)&amp;" - "&amp;VLOOKUP(A281,'Label-ID'!D:I,6,FALSE),IFERROR(VLOOKUP(A281,'Label-ID'!E:I,4,FALSE)&amp;" - Zeile "&amp;VLOOKUP(A281,'Label-ID'!E:I,3,FALSE)&amp;" - "&amp;VLOOKUP(A281,'Label-ID'!E:I,5,FALSE),VLOOKUP(A281,'Label-ID'!F:I,3,FALSE)&amp;" - Zeile "&amp;VLOOKUP(A281,'Label-ID'!F:I,2,FALSE)&amp;" - "&amp;VLOOKUP(A281,'Label-ID'!F:I,4,FALSE)))</f>
        <v>#N/A</v>
      </c>
      <c r="C281" s="56">
        <f t="shared" si="15"/>
        <v>0.14174999999999999</v>
      </c>
      <c r="D281" s="23">
        <f>IFERROR(VLOOKUP(A281,'Tats_Steuer(1)'!E:G,3,FALSE),0)*IF(C281=0,1,C281)</f>
        <v>0</v>
      </c>
      <c r="E281" s="2"/>
      <c r="F281" s="2"/>
    </row>
    <row r="282" spans="1:6" ht="20.399999999999999" hidden="1" outlineLevel="1" x14ac:dyDescent="0.55000000000000004">
      <c r="A282" s="20" t="s">
        <v>3222</v>
      </c>
      <c r="B282" s="22" t="str">
        <f>IFERROR(VLOOKUP(A282,'Label-ID'!D:I,5,FALSE)&amp;" - Zeile "&amp;VLOOKUP(A282,'Label-ID'!D:I,4,FALSE)&amp;" - "&amp;VLOOKUP(A282,'Label-ID'!D:I,6,FALSE),IFERROR(VLOOKUP(A282,'Label-ID'!E:I,4,FALSE)&amp;" - Zeile "&amp;VLOOKUP(A282,'Label-ID'!E:I,3,FALSE)&amp;" - "&amp;VLOOKUP(A282,'Label-ID'!E:I,5,FALSE),VLOOKUP(A282,'Label-ID'!F:I,3,FALSE)&amp;" - Zeile "&amp;VLOOKUP(A282,'Label-ID'!F:I,2,FALSE)&amp;" - "&amp;VLOOKUP(A282,'Label-ID'!F:I,4,FALSE)))</f>
        <v>GewSt 1 A - Zeile 55 - Nur bei einer Kommanditgesellschaft auf Aktien: Gewinnanteile der in § 8 Nr. 4 GewStG bezeichneten Art an persönlich haftende Gesellschafter</v>
      </c>
      <c r="C282" s="56">
        <f t="shared" si="15"/>
        <v>0.14174999999999999</v>
      </c>
      <c r="D282" s="23">
        <f>IFERROR(VLOOKUP(A282,'Tats_Steuer(1)'!E:G,3,FALSE),0)*IF(C282=0,1,C282)</f>
        <v>0</v>
      </c>
      <c r="E282" s="2"/>
      <c r="F282" s="2"/>
    </row>
    <row r="283" spans="1:6" ht="20.399999999999999" hidden="1" outlineLevel="1" x14ac:dyDescent="0.55000000000000004">
      <c r="A283" s="20" t="s">
        <v>3210</v>
      </c>
      <c r="B283" s="22" t="str">
        <f>IFERROR(VLOOKUP(A283,'Label-ID'!D:I,5,FALSE)&amp;" - Zeile "&amp;VLOOKUP(A283,'Label-ID'!D:I,4,FALSE)&amp;" - "&amp;VLOOKUP(A283,'Label-ID'!D:I,6,FALSE),IFERROR(VLOOKUP(A283,'Label-ID'!E:I,4,FALSE)&amp;" - Zeile "&amp;VLOOKUP(A283,'Label-ID'!E:I,3,FALSE)&amp;" - "&amp;VLOOKUP(A283,'Label-ID'!E:I,5,FALSE),VLOOKUP(A283,'Label-ID'!F:I,3,FALSE)&amp;" - Zeile "&amp;VLOOKUP(A283,'Label-ID'!F:I,2,FALSE)&amp;" - "&amp;VLOOKUP(A283,'Label-ID'!F:I,4,FALSE)))</f>
        <v>GewSt 1 A - Zeile 56 - Anteile am Verlust von in- und / oder ausländischen Personengesellschaften (lt. gesonderter Einzelaufstellung) (§ 8 Nr. 8 GewStG) – Betrag ohne Minuszeichen –</v>
      </c>
      <c r="C283" s="56">
        <f t="shared" si="15"/>
        <v>0.14174999999999999</v>
      </c>
      <c r="D283" s="23">
        <f>IFERROR(VLOOKUP(A283,'Tats_Steuer(1)'!E:G,3,FALSE),0)*IF(C283=0,1,C283)</f>
        <v>0</v>
      </c>
      <c r="E283" s="2"/>
      <c r="F283" s="2"/>
    </row>
    <row r="284" spans="1:6" ht="20.399999999999999" hidden="1" outlineLevel="1" x14ac:dyDescent="0.55000000000000004">
      <c r="A284" s="20" t="s">
        <v>1191</v>
      </c>
      <c r="B284" s="22" t="str">
        <f>IFERROR(VLOOKUP(A284,'Label-ID'!D:I,5,FALSE)&amp;" - Zeile "&amp;VLOOKUP(A284,'Label-ID'!D:I,4,FALSE)&amp;" - "&amp;VLOOKUP(A284,'Label-ID'!D:I,6,FALSE),IFERROR(VLOOKUP(A284,'Label-ID'!E:I,4,FALSE)&amp;" - Zeile "&amp;VLOOKUP(A284,'Label-ID'!E:I,3,FALSE)&amp;" - "&amp;VLOOKUP(A284,'Label-ID'!E:I,5,FALSE),VLOOKUP(A284,'Label-ID'!F:I,3,FALSE)&amp;" - Zeile "&amp;VLOOKUP(A284,'Label-ID'!F:I,2,FALSE)&amp;" - "&amp;VLOOKUP(A284,'Label-ID'!F:I,4,FALSE)))</f>
        <v>GewSt 1 A - Zeile 57 - Ausgaben i. S. des § 9 Abs. 1 Nr. 2 KStG, soweit sie bei der Ermittlung des Gewinns lt. Zeile 33 abgezogen worden sind (§ 8 Nr. 9 GewStG)</v>
      </c>
      <c r="C284" s="56">
        <f t="shared" si="15"/>
        <v>0.14174999999999999</v>
      </c>
      <c r="D284" s="23">
        <f>IFERROR(VLOOKUP(A284,'Tats_Steuer(1)'!E:G,3,FALSE),0)*IF(C284=0,1,C284)</f>
        <v>0</v>
      </c>
      <c r="E284" s="2"/>
      <c r="F284" s="2"/>
    </row>
    <row r="285" spans="1:6" ht="20.399999999999999" hidden="1" outlineLevel="1" x14ac:dyDescent="0.55000000000000004">
      <c r="A285" s="20" t="s">
        <v>3206</v>
      </c>
      <c r="B285" s="22" t="str">
        <f>IFERROR(VLOOKUP(A285,'Label-ID'!D:I,5,FALSE)&amp;" - Zeile "&amp;VLOOKUP(A285,'Label-ID'!D:I,4,FALSE)&amp;" - "&amp;VLOOKUP(A285,'Label-ID'!D:I,6,FALSE),IFERROR(VLOOKUP(A285,'Label-ID'!E:I,4,FALSE)&amp;" - Zeile "&amp;VLOOKUP(A285,'Label-ID'!E:I,3,FALSE)&amp;" - "&amp;VLOOKUP(A285,'Label-ID'!E:I,5,FALSE),VLOOKUP(A285,'Label-ID'!F:I,3,FALSE)&amp;" - Zeile "&amp;VLOOKUP(A285,'Label-ID'!F:I,2,FALSE)&amp;" - "&amp;VLOOKUP(A285,'Label-ID'!F:I,4,FALSE)))</f>
        <v>GewSt 1 A - Zeile 58 - Ausschüttungs- und abführungsbedingte Gewinnminderungen bei Beteiligungsbesitz (§ 8 Nr. 10 GewStG); auch soweit die Gewinnminderung Folge einer Auskehrung von Liquidationsraten ist</v>
      </c>
      <c r="C285" s="56">
        <f t="shared" si="15"/>
        <v>0.14174999999999999</v>
      </c>
      <c r="D285" s="23">
        <f>IFERROR(VLOOKUP(A285,'Tats_Steuer(1)'!E:G,3,FALSE),0)*IF(C285=0,1,C285)</f>
        <v>0</v>
      </c>
      <c r="E285" s="2"/>
      <c r="F285" s="2"/>
    </row>
    <row r="286" spans="1:6" ht="20.399999999999999" hidden="1" outlineLevel="1" x14ac:dyDescent="0.55000000000000004">
      <c r="A286" s="20" t="s">
        <v>3203</v>
      </c>
      <c r="B286" s="22" t="str">
        <f>IFERROR(VLOOKUP(A286,'Label-ID'!D:I,5,FALSE)&amp;" - Zeile "&amp;VLOOKUP(A286,'Label-ID'!D:I,4,FALSE)&amp;" - "&amp;VLOOKUP(A286,'Label-ID'!D:I,6,FALSE),IFERROR(VLOOKUP(A286,'Label-ID'!E:I,4,FALSE)&amp;" - Zeile "&amp;VLOOKUP(A286,'Label-ID'!E:I,3,FALSE)&amp;" - "&amp;VLOOKUP(A286,'Label-ID'!E:I,5,FALSE),VLOOKUP(A286,'Label-ID'!F:I,3,FALSE)&amp;" - Zeile "&amp;VLOOKUP(A286,'Label-ID'!F:I,2,FALSE)&amp;" - "&amp;VLOOKUP(A286,'Label-ID'!F:I,4,FALSE)))</f>
        <v>GewSt 1 A - Zeile 59 - Ausländische Steuern, soweit sie auf Gewinne oder Gewinnanteile entfallen, die nach § 9 GewStG gekürzt werden oder sonst nicht im Gewerbeertrag enthalten sind (§ 8 Nr. 12 GewStG)</v>
      </c>
      <c r="C286" s="56">
        <f t="shared" si="15"/>
        <v>0.14174999999999999</v>
      </c>
      <c r="D286" s="23">
        <f>IFERROR(VLOOKUP(A286,'Tats_Steuer(1)'!E:G,3,FALSE),0)*IF(C286=0,1,C286)</f>
        <v>0</v>
      </c>
      <c r="E286" s="2"/>
      <c r="F286" s="2"/>
    </row>
    <row r="287" spans="1:6" ht="20.399999999999999" hidden="1" outlineLevel="1" x14ac:dyDescent="0.55000000000000004">
      <c r="A287" s="20" t="s">
        <v>3200</v>
      </c>
      <c r="B287" s="22" t="str">
        <f>IFERROR(VLOOKUP(A287,'Label-ID'!D:I,5,FALSE)&amp;" - Zeile "&amp;VLOOKUP(A287,'Label-ID'!D:I,4,FALSE)&amp;" - "&amp;VLOOKUP(A287,'Label-ID'!D:I,6,FALSE),IFERROR(VLOOKUP(A287,'Label-ID'!E:I,4,FALSE)&amp;" - Zeile "&amp;VLOOKUP(A287,'Label-ID'!E:I,3,FALSE)&amp;" - "&amp;VLOOKUP(A287,'Label-ID'!E:I,5,FALSE),VLOOKUP(A287,'Label-ID'!F:I,3,FALSE)&amp;" - Zeile "&amp;VLOOKUP(A287,'Label-ID'!F:I,2,FALSE)&amp;" - "&amp;VLOOKUP(A287,'Label-ID'!F:I,4,FALSE)))</f>
        <v>GewSt 1 A - Zeile 60 - Negativer Teil des Gewerbeertrages, der auf Betriebsstätten im Ausland entfällt, ohne Einkünfte i. S. des § 7 Satz 8 GewStG (§ 9 Nr. 3 GewStG) – Betrag ohne Minuszeichen –</v>
      </c>
      <c r="C287" s="56">
        <f t="shared" si="15"/>
        <v>0.14174999999999999</v>
      </c>
      <c r="D287" s="23">
        <f>IFERROR(VLOOKUP(A287,'Tats_Steuer(1)'!E:G,3,FALSE),0)*IF(C287=0,1,C287)</f>
        <v>0</v>
      </c>
      <c r="E287" s="2"/>
      <c r="F287" s="2"/>
    </row>
    <row r="288" spans="1:6" collapsed="1" x14ac:dyDescent="0.55000000000000004">
      <c r="A288" s="29"/>
      <c r="B288" s="30" t="s">
        <v>436</v>
      </c>
      <c r="C288" s="31"/>
      <c r="D288" s="32">
        <f>-D289-D290-D291-D292+D293+D294-D295-D296</f>
        <v>0</v>
      </c>
      <c r="E288" s="2"/>
      <c r="F288" s="2"/>
    </row>
    <row r="289" spans="1:6" ht="20.399999999999999" hidden="1" outlineLevel="1" x14ac:dyDescent="0.55000000000000004">
      <c r="A289" s="20" t="s">
        <v>3183</v>
      </c>
      <c r="B289" s="22" t="str">
        <f>IFERROR(VLOOKUP(A289,'Label-ID'!D:I,5,FALSE)&amp;" - Zeile "&amp;VLOOKUP(A289,'Label-ID'!D:I,4,FALSE)&amp;" - "&amp;VLOOKUP(A289,'Label-ID'!D:I,6,FALSE),IFERROR(VLOOKUP(A289,'Label-ID'!E:I,4,FALSE)&amp;" - Zeile "&amp;VLOOKUP(A289,'Label-ID'!E:I,3,FALSE)&amp;" - "&amp;VLOOKUP(A289,'Label-ID'!E:I,5,FALSE),VLOOKUP(A289,'Label-ID'!F:I,3,FALSE)&amp;" - Zeile "&amp;VLOOKUP(A289,'Label-ID'!F:I,2,FALSE)&amp;" - "&amp;VLOOKUP(A289,'Label-ID'!F:I,4,FALSE)))</f>
        <v>GewSt 1 A - Zeile 64 - Zeilen 64 und 64a: Nur bei Organgesellschaften:Steuerfreie Beträge nach § 8b Abs. 1 und 4 KStG bzw. nach § 3 Nr. 41 Buchst. a EStG oder nach DBA (Summe der Beträge lt. Zeile 13 aller Anlagen BEG)</v>
      </c>
      <c r="C289" s="56">
        <f t="shared" si="15"/>
        <v>0.14174999999999999</v>
      </c>
      <c r="D289" s="23">
        <f>IFERROR(VLOOKUP(A289,'Tats_Steuer(1)'!E:G,3,FALSE),0)*IF(C289=0,1,C289)</f>
        <v>0</v>
      </c>
      <c r="E289" s="2"/>
      <c r="F289" s="2"/>
    </row>
    <row r="290" spans="1:6" ht="20.399999999999999" hidden="1" outlineLevel="1" x14ac:dyDescent="0.55000000000000004">
      <c r="A290" s="20" t="s">
        <v>3180</v>
      </c>
      <c r="B290" s="22" t="str">
        <f>IFERROR(VLOOKUP(A290,'Label-ID'!D:I,5,FALSE)&amp;" - Zeile "&amp;VLOOKUP(A290,'Label-ID'!D:I,4,FALSE)&amp;" - "&amp;VLOOKUP(A290,'Label-ID'!D:I,6,FALSE),IFERROR(VLOOKUP(A290,'Label-ID'!E:I,4,FALSE)&amp;" - Zeile "&amp;VLOOKUP(A290,'Label-ID'!E:I,3,FALSE)&amp;" - "&amp;VLOOKUP(A290,'Label-ID'!E:I,5,FALSE),VLOOKUP(A290,'Label-ID'!F:I,3,FALSE)&amp;" - Zeile "&amp;VLOOKUP(A290,'Label-ID'!F:I,2,FALSE)&amp;" - "&amp;VLOOKUP(A290,'Label-ID'!F:I,4,FALSE)))</f>
        <v>GewSt 1 A - Zeile 64a - Steuerfreie Bezüge nach § 3 Nr. 41 Buchst. a EStG (Summe der Beträge lt. Zeile 21a aller Anlagen BEG)</v>
      </c>
      <c r="C290" s="56">
        <f t="shared" si="15"/>
        <v>0.14174999999999999</v>
      </c>
      <c r="D290" s="23">
        <f>IFERROR(VLOOKUP(A290,'Tats_Steuer(1)'!E:G,3,FALSE),0)*IF(C290=0,1,C290)</f>
        <v>0</v>
      </c>
      <c r="E290" s="2"/>
      <c r="F290" s="2"/>
    </row>
    <row r="291" spans="1:6" ht="20.399999999999999" hidden="1" outlineLevel="1" x14ac:dyDescent="0.55000000000000004">
      <c r="A291" s="20" t="s">
        <v>1195</v>
      </c>
      <c r="B291" s="22" t="str">
        <f>IFERROR(VLOOKUP(A291,'Label-ID'!D:I,5,FALSE)&amp;" - Zeile "&amp;VLOOKUP(A291,'Label-ID'!D:I,4,FALSE)&amp;" - "&amp;VLOOKUP(A291,'Label-ID'!D:I,6,FALSE),IFERROR(VLOOKUP(A291,'Label-ID'!E:I,4,FALSE)&amp;" - Zeile "&amp;VLOOKUP(A291,'Label-ID'!E:I,3,FALSE)&amp;" - "&amp;VLOOKUP(A291,'Label-ID'!E:I,5,FALSE),VLOOKUP(A291,'Label-ID'!F:I,3,FALSE)&amp;" - Zeile "&amp;VLOOKUP(A291,'Label-ID'!F:I,2,FALSE)&amp;" - "&amp;VLOOKUP(A291,'Label-ID'!F:I,4,FALSE)))</f>
        <v>GewSt 1 A - Zeile 65 - Bezüge nach § 3 Nr. 40 EStG gekürzt um Betriebsausgaben nach § 3c Abs. 2 EStG vor Anwendung des Teileinkünfteverfahrens (Summe der positiven Beträge lt. Zeile 22 aller Anlagen BEG)</v>
      </c>
      <c r="C291" s="56">
        <f t="shared" si="15"/>
        <v>0.14174999999999999</v>
      </c>
      <c r="D291" s="23">
        <f>IFERROR(VLOOKUP(A291,'Tats_Steuer(1)'!E:G,3,FALSE),0)*IF(C291=0,1,C291)</f>
        <v>0</v>
      </c>
      <c r="E291" s="2"/>
      <c r="F291" s="2"/>
    </row>
    <row r="292" spans="1:6" ht="20.399999999999999" hidden="1" outlineLevel="1" x14ac:dyDescent="0.55000000000000004">
      <c r="A292" s="20" t="s">
        <v>3177</v>
      </c>
      <c r="B292" s="22" t="str">
        <f>IFERROR(VLOOKUP(A292,'Label-ID'!D:I,5,FALSE)&amp;" - Zeile "&amp;VLOOKUP(A292,'Label-ID'!D:I,4,FALSE)&amp;" - "&amp;VLOOKUP(A292,'Label-ID'!D:I,6,FALSE),IFERROR(VLOOKUP(A292,'Label-ID'!E:I,4,FALSE)&amp;" - Zeile "&amp;VLOOKUP(A292,'Label-ID'!E:I,3,FALSE)&amp;" - "&amp;VLOOKUP(A292,'Label-ID'!E:I,5,FALSE),VLOOKUP(A292,'Label-ID'!F:I,3,FALSE)&amp;" - Zeile "&amp;VLOOKUP(A292,'Label-ID'!F:I,2,FALSE)&amp;" - "&amp;VLOOKUP(A292,'Label-ID'!F:I,4,FALSE)))</f>
        <v>GewSt 1 A - Zeile 65a - Bezüge nach § 3 Nr. 40 EStG gekürzt um Betriebsausgaben nach § 3c Abs. 2 EStG vor Anwendung des Teileinkünfteverfahrens (Summe der negativen Beträge lt. Zeile 22 aller Anlagen BEG)</v>
      </c>
      <c r="C292" s="56">
        <f t="shared" si="15"/>
        <v>0.14174999999999999</v>
      </c>
      <c r="D292" s="23">
        <f>IFERROR(VLOOKUP(A292,'Tats_Steuer(1)'!E:G,3,FALSE),0)*IF(C292=0,1,C292)</f>
        <v>0</v>
      </c>
      <c r="E292" s="2"/>
      <c r="F292" s="2"/>
    </row>
    <row r="293" spans="1:6" ht="20.399999999999999" hidden="1" outlineLevel="1" x14ac:dyDescent="0.55000000000000004">
      <c r="A293" s="20" t="s">
        <v>3175</v>
      </c>
      <c r="B293" s="22" t="str">
        <f>IFERROR(VLOOKUP(A293,'Label-ID'!D:I,5,FALSE)&amp;" - Zeile "&amp;VLOOKUP(A293,'Label-ID'!D:I,4,FALSE)&amp;" - "&amp;VLOOKUP(A293,'Label-ID'!D:I,6,FALSE),IFERROR(VLOOKUP(A293,'Label-ID'!E:I,4,FALSE)&amp;" - Zeile "&amp;VLOOKUP(A293,'Label-ID'!E:I,3,FALSE)&amp;" - "&amp;VLOOKUP(A293,'Label-ID'!E:I,5,FALSE),VLOOKUP(A293,'Label-ID'!F:I,3,FALSE)&amp;" - Zeile "&amp;VLOOKUP(A293,'Label-ID'!F:I,2,FALSE)&amp;" - "&amp;VLOOKUP(A293,'Label-ID'!F:I,4,FALSE)))</f>
        <v>GewSt 1 A - Zeile 66 - Hinzurechnungsbetrag nach § 8 Nr. 5 GewStG, soweit auf Körperschaften entfallend (Summe der Beträge lt. Zeile 15 aller Anlagen BEG)</v>
      </c>
      <c r="C293" s="56">
        <f t="shared" si="15"/>
        <v>0.14174999999999999</v>
      </c>
      <c r="D293" s="23">
        <f>IFERROR(VLOOKUP(A293,'Tats_Steuer(1)'!E:G,3,FALSE),0)*IF(C293=0,1,C293)</f>
        <v>0</v>
      </c>
      <c r="E293" s="2"/>
      <c r="F293" s="2"/>
    </row>
    <row r="294" spans="1:6" ht="20.399999999999999" hidden="1" outlineLevel="1" x14ac:dyDescent="0.55000000000000004">
      <c r="A294" s="20" t="s">
        <v>3172</v>
      </c>
      <c r="B294" s="22" t="str">
        <f>IFERROR(VLOOKUP(A294,'Label-ID'!D:I,5,FALSE)&amp;" - Zeile "&amp;VLOOKUP(A294,'Label-ID'!D:I,4,FALSE)&amp;" - "&amp;VLOOKUP(A294,'Label-ID'!D:I,6,FALSE),IFERROR(VLOOKUP(A294,'Label-ID'!E:I,4,FALSE)&amp;" - Zeile "&amp;VLOOKUP(A294,'Label-ID'!E:I,3,FALSE)&amp;" - "&amp;VLOOKUP(A294,'Label-ID'!E:I,5,FALSE),VLOOKUP(A294,'Label-ID'!F:I,3,FALSE)&amp;" - Zeile "&amp;VLOOKUP(A294,'Label-ID'!F:I,2,FALSE)&amp;" - "&amp;VLOOKUP(A294,'Label-ID'!F:I,4,FALSE)))</f>
        <v>GewSt 1 A - Zeile 66a - Hinzurechnungsbetrag nach § 8 Nr. 5 GewStG, soweit auf natürliche Personen entfallend (Summe der Beträge lt. Zeile 23 aller Anlagen BEG)</v>
      </c>
      <c r="C294" s="56">
        <f t="shared" si="15"/>
        <v>0.14174999999999999</v>
      </c>
      <c r="D294" s="23">
        <f>IFERROR(VLOOKUP(A294,'Tats_Steuer(1)'!E:G,3,FALSE),0)*IF(C294=0,1,C294)</f>
        <v>0</v>
      </c>
      <c r="E294" s="2"/>
      <c r="F294" s="2"/>
    </row>
    <row r="295" spans="1:6" hidden="1" outlineLevel="1" x14ac:dyDescent="0.55000000000000004">
      <c r="A295" s="20" t="s">
        <v>3165</v>
      </c>
      <c r="B295" s="22" t="str">
        <f>IFERROR(VLOOKUP(A295,'Label-ID'!D:I,5,FALSE)&amp;" - Zeile "&amp;VLOOKUP(A295,'Label-ID'!D:I,4,FALSE)&amp;" - "&amp;VLOOKUP(A295,'Label-ID'!D:I,6,FALSE),IFERROR(VLOOKUP(A295,'Label-ID'!E:I,4,FALSE)&amp;" - Zeile "&amp;VLOOKUP(A295,'Label-ID'!E:I,3,FALSE)&amp;" - "&amp;VLOOKUP(A295,'Label-ID'!E:I,5,FALSE),VLOOKUP(A295,'Label-ID'!F:I,3,FALSE)&amp;" - Zeile "&amp;VLOOKUP(A295,'Label-ID'!F:I,2,FALSE)&amp;" - "&amp;VLOOKUP(A295,'Label-ID'!F:I,4,FALSE)))</f>
        <v>GewSt 1 A - Zeile 68 - Kürzung nach § 9 Nr. 2a, 7 und 8 GewStG (Betrag lt. Zeile 19 aller Anlagen BEG)</v>
      </c>
      <c r="C295" s="56">
        <f t="shared" si="15"/>
        <v>0.14174999999999999</v>
      </c>
      <c r="D295" s="23">
        <f>IFERROR(VLOOKUP(A295,'Tats_Steuer(1)'!E:G,3,FALSE),0)*IF(C295=0,1,C295)</f>
        <v>0</v>
      </c>
      <c r="E295" s="2"/>
      <c r="F295" s="2"/>
    </row>
    <row r="296" spans="1:6" ht="20.399999999999999" hidden="1" outlineLevel="1" x14ac:dyDescent="0.55000000000000004">
      <c r="A296" s="20" t="s">
        <v>3163</v>
      </c>
      <c r="B296" s="22" t="str">
        <f>IFERROR(VLOOKUP(A296,'Label-ID'!D:I,5,FALSE)&amp;" - Zeile "&amp;VLOOKUP(A296,'Label-ID'!D:I,4,FALSE)&amp;" - "&amp;VLOOKUP(A296,'Label-ID'!D:I,6,FALSE),IFERROR(VLOOKUP(A296,'Label-ID'!E:I,4,FALSE)&amp;" - Zeile "&amp;VLOOKUP(A296,'Label-ID'!E:I,3,FALSE)&amp;" - "&amp;VLOOKUP(A296,'Label-ID'!E:I,5,FALSE),VLOOKUP(A296,'Label-ID'!F:I,3,FALSE)&amp;" - Zeile "&amp;VLOOKUP(A296,'Label-ID'!F:I,2,FALSE)&amp;" - "&amp;VLOOKUP(A296,'Label-ID'!F:I,4,FALSE)))</f>
        <v>GewSt 1 A - Zeile 68a - Kürzung nach § 9 Nr. 2a, 7 und 8 GewStG vor Anwendung des Teileinkünfteverfahrens (Betrag lt. Zeile 27 aller Anlagen BEG)</v>
      </c>
      <c r="C296" s="56">
        <f t="shared" si="15"/>
        <v>0.14174999999999999</v>
      </c>
      <c r="D296" s="23">
        <f>IFERROR(VLOOKUP(A296,'Tats_Steuer(1)'!E:G,3,FALSE),0)*IF(C296=0,1,C296)</f>
        <v>0</v>
      </c>
      <c r="E296" s="2"/>
      <c r="F296" s="2"/>
    </row>
    <row r="297" spans="1:6" collapsed="1" x14ac:dyDescent="0.55000000000000004">
      <c r="A297" s="29"/>
      <c r="B297" s="30" t="s">
        <v>435</v>
      </c>
      <c r="C297" s="31"/>
      <c r="D297" s="32">
        <f>+D298+D299+D300+D301+D302+D303+D304+D305</f>
        <v>0</v>
      </c>
      <c r="E297" s="2"/>
      <c r="F297" s="2"/>
    </row>
    <row r="298" spans="1:6" hidden="1" outlineLevel="1" x14ac:dyDescent="0.55000000000000004">
      <c r="A298" s="20" t="s">
        <v>3150</v>
      </c>
      <c r="B298" s="22" t="str">
        <f>IFERROR(VLOOKUP(A298,'Label-ID'!D:I,5,FALSE)&amp;" - Zeile "&amp;VLOOKUP(A298,'Label-ID'!D:I,4,FALSE)&amp;" - "&amp;VLOOKUP(A298,'Label-ID'!D:I,6,FALSE),IFERROR(VLOOKUP(A298,'Label-ID'!E:I,4,FALSE)&amp;" - Zeile "&amp;VLOOKUP(A298,'Label-ID'!E:I,3,FALSE)&amp;" - "&amp;VLOOKUP(A298,'Label-ID'!E:I,5,FALSE),VLOOKUP(A298,'Label-ID'!F:I,3,FALSE)&amp;" - Zeile "&amp;VLOOKUP(A298,'Label-ID'!F:I,2,FALSE)&amp;" - "&amp;VLOOKUP(A298,'Label-ID'!F:I,4,FALSE)))</f>
        <v>GewSt 1 A - Zeile 69 - Kürzung nach § 9 Nr. 1 Satz 1 GewStG</v>
      </c>
      <c r="C298" s="56">
        <f t="shared" si="15"/>
        <v>0.14174999999999999</v>
      </c>
      <c r="D298" s="23">
        <f>IFERROR(VLOOKUP(A298,'Tats_Steuer(1)'!E:G,3,FALSE),0)*IF(C298=0,1,C298)</f>
        <v>0</v>
      </c>
      <c r="E298" s="2"/>
      <c r="F298" s="2"/>
    </row>
    <row r="299" spans="1:6" hidden="1" outlineLevel="1" x14ac:dyDescent="0.55000000000000004">
      <c r="A299" s="20" t="s">
        <v>3147</v>
      </c>
      <c r="B299" s="22" t="str">
        <f>IFERROR(VLOOKUP(A299,'Label-ID'!D:I,5,FALSE)&amp;" - Zeile "&amp;VLOOKUP(A299,'Label-ID'!D:I,4,FALSE)&amp;" - "&amp;VLOOKUP(A299,'Label-ID'!D:I,6,FALSE),IFERROR(VLOOKUP(A299,'Label-ID'!E:I,4,FALSE)&amp;" - Zeile "&amp;VLOOKUP(A299,'Label-ID'!E:I,3,FALSE)&amp;" - "&amp;VLOOKUP(A299,'Label-ID'!E:I,5,FALSE),VLOOKUP(A299,'Label-ID'!F:I,3,FALSE)&amp;" - Zeile "&amp;VLOOKUP(A299,'Label-ID'!F:I,2,FALSE)&amp;" - "&amp;VLOOKUP(A299,'Label-ID'!F:I,4,FALSE)))</f>
        <v>GewSt 1 A - Zeile 70 - Erweiterte Kürzung bei einem Grundstücksunternehmen i. S. des § 9 Nr. 1 Satz 2 ff. GewStG</v>
      </c>
      <c r="C299" s="56">
        <f t="shared" si="15"/>
        <v>0.14174999999999999</v>
      </c>
      <c r="D299" s="23">
        <f>IFERROR(VLOOKUP(A299,'Tats_Steuer(1)'!E:G,3,FALSE),0)*IF(C299=0,1,C299)</f>
        <v>0</v>
      </c>
      <c r="E299" s="2"/>
      <c r="F299" s="2"/>
    </row>
    <row r="300" spans="1:6" ht="20.399999999999999" hidden="1" outlineLevel="1" x14ac:dyDescent="0.55000000000000004">
      <c r="A300" s="20" t="s">
        <v>3138</v>
      </c>
      <c r="B300" s="22" t="str">
        <f>IFERROR(VLOOKUP(A300,'Label-ID'!D:I,5,FALSE)&amp;" - Zeile "&amp;VLOOKUP(A300,'Label-ID'!D:I,4,FALSE)&amp;" - "&amp;VLOOKUP(A300,'Label-ID'!D:I,6,FALSE),IFERROR(VLOOKUP(A300,'Label-ID'!E:I,4,FALSE)&amp;" - Zeile "&amp;VLOOKUP(A300,'Label-ID'!E:I,3,FALSE)&amp;" - "&amp;VLOOKUP(A300,'Label-ID'!E:I,5,FALSE),VLOOKUP(A300,'Label-ID'!F:I,3,FALSE)&amp;" - Zeile "&amp;VLOOKUP(A300,'Label-ID'!F:I,2,FALSE)&amp;" - "&amp;VLOOKUP(A300,'Label-ID'!F:I,4,FALSE)))</f>
        <v>GewSt 1 A - Zeile 71 - Anteile am Gewinn von in- und / oder ausländischen Personengesellschaften (lt. gesonderter Einzelaufstellung) (§ 9 Nr. 2 GewStG)</v>
      </c>
      <c r="C300" s="56">
        <f t="shared" si="15"/>
        <v>0.14174999999999999</v>
      </c>
      <c r="D300" s="23">
        <f>IFERROR(VLOOKUP(A300,'Tats_Steuer(1)'!E:G,3,FALSE),0)*IF(C300=0,1,C300)</f>
        <v>0</v>
      </c>
      <c r="E300" s="2"/>
      <c r="F300" s="2"/>
    </row>
    <row r="301" spans="1:6" ht="20.399999999999999" hidden="1" outlineLevel="1" x14ac:dyDescent="0.55000000000000004">
      <c r="A301" s="20" t="s">
        <v>3136</v>
      </c>
      <c r="B301" s="22" t="str">
        <f>IFERROR(VLOOKUP(A301,'Label-ID'!D:I,5,FALSE)&amp;" - Zeile "&amp;VLOOKUP(A301,'Label-ID'!D:I,4,FALSE)&amp;" - "&amp;VLOOKUP(A301,'Label-ID'!D:I,6,FALSE),IFERROR(VLOOKUP(A301,'Label-ID'!E:I,4,FALSE)&amp;" - Zeile "&amp;VLOOKUP(A301,'Label-ID'!E:I,3,FALSE)&amp;" - "&amp;VLOOKUP(A301,'Label-ID'!E:I,5,FALSE),VLOOKUP(A301,'Label-ID'!F:I,3,FALSE)&amp;" - Zeile "&amp;VLOOKUP(A301,'Label-ID'!F:I,2,FALSE)&amp;" - "&amp;VLOOKUP(A301,'Label-ID'!F:I,4,FALSE)))</f>
        <v>GewSt 1 A - Zeile 72 - Die nach § 8 Nr. 4 GewStG dem Gewinn aus Gewerbebetrieb der KGaA hinzugerechneten Gewinnanteile eines persönlich haftenden Gesellschafters (§ 9 Nr. 2b GewStG)</v>
      </c>
      <c r="C301" s="56">
        <f t="shared" si="15"/>
        <v>0.14174999999999999</v>
      </c>
      <c r="D301" s="23">
        <f>IFERROR(VLOOKUP(A301,'Tats_Steuer(1)'!E:G,3,FALSE),0)*IF(C301=0,1,C301)</f>
        <v>0</v>
      </c>
      <c r="E301" s="2"/>
      <c r="F301" s="2"/>
    </row>
    <row r="302" spans="1:6" ht="20.399999999999999" hidden="1" outlineLevel="1" x14ac:dyDescent="0.55000000000000004">
      <c r="A302" s="20" t="s">
        <v>3133</v>
      </c>
      <c r="B302" s="22" t="str">
        <f>IFERROR(VLOOKUP(A302,'Label-ID'!D:I,5,FALSE)&amp;" - Zeile "&amp;VLOOKUP(A302,'Label-ID'!D:I,4,FALSE)&amp;" - "&amp;VLOOKUP(A302,'Label-ID'!D:I,6,FALSE),IFERROR(VLOOKUP(A302,'Label-ID'!E:I,4,FALSE)&amp;" - Zeile "&amp;VLOOKUP(A302,'Label-ID'!E:I,3,FALSE)&amp;" - "&amp;VLOOKUP(A302,'Label-ID'!E:I,5,FALSE),VLOOKUP(A302,'Label-ID'!F:I,3,FALSE)&amp;" - Zeile "&amp;VLOOKUP(A302,'Label-ID'!F:I,2,FALSE)&amp;" - "&amp;VLOOKUP(A302,'Label-ID'!F:I,4,FALSE)))</f>
        <v>GewSt 1 A - Zeile 73 - Positiver Teil des Gewerbeertrages, der auf Betriebsstätten im Ausland entfällt, ohne Einkünfte i. S. des § 7 Satz 8 GewStG (§ 9 Nr. 3 GewStG)</v>
      </c>
      <c r="C302" s="56">
        <f t="shared" si="15"/>
        <v>0.14174999999999999</v>
      </c>
      <c r="D302" s="23">
        <f>IFERROR(VLOOKUP(A302,'Tats_Steuer(1)'!E:G,3,FALSE),0)*IF(C302=0,1,C302)</f>
        <v>0</v>
      </c>
      <c r="E302" s="2"/>
      <c r="F302" s="2"/>
    </row>
    <row r="303" spans="1:6" ht="30.6" hidden="1" outlineLevel="1" x14ac:dyDescent="0.55000000000000004">
      <c r="A303" s="20" t="s">
        <v>1197</v>
      </c>
      <c r="B303" s="22" t="str">
        <f>IFERROR(VLOOKUP(A303,'Label-ID'!D:I,5,FALSE)&amp;" - Zeile "&amp;VLOOKUP(A303,'Label-ID'!D:I,4,FALSE)&amp;" - "&amp;VLOOKUP(A303,'Label-ID'!D:I,6,FALSE),IFERROR(VLOOKUP(A303,'Label-ID'!E:I,4,FALSE)&amp;" - Zeile "&amp;VLOOKUP(A303,'Label-ID'!E:I,3,FALSE)&amp;" - "&amp;VLOOKUP(A303,'Label-ID'!E:I,5,FALSE),VLOOKUP(A303,'Label-ID'!F:I,3,FALSE)&amp;" - Zeile "&amp;VLOOKUP(A303,'Label-ID'!F:I,2,FALSE)&amp;" - "&amp;VLOOKUP(A303,'Label-ID'!F:I,4,FALSE)))</f>
        <v>GewSt 1 A - Zeile 74 - Zuwendungen im Kalenderjahr 2018 bzw. im abweichenden Wirtschaftsjahr 2017/2018 zur Förderung steuerbegünstigter Zwecke i. S. der §§ 52 bis 54 AO (§ 9 Nr. 5 Satz 1 GewStG); ohne Betrag, der in Zeile 78 einzutragen ist</v>
      </c>
      <c r="C303" s="56">
        <f t="shared" si="15"/>
        <v>0.14174999999999999</v>
      </c>
      <c r="D303" s="23">
        <f>IFERROR(VLOOKUP(A303,'Tats_Steuer(1)'!E:G,3,FALSE),0)*IF(C303=0,1,C303)</f>
        <v>0</v>
      </c>
      <c r="E303" s="2"/>
      <c r="F303" s="2"/>
    </row>
    <row r="304" spans="1:6" hidden="1" outlineLevel="1" x14ac:dyDescent="0.55000000000000004">
      <c r="A304" s="20" t="s">
        <v>3125</v>
      </c>
      <c r="B304" s="22" t="str">
        <f>IFERROR(VLOOKUP(A304,'Label-ID'!D:I,5,FALSE)&amp;" - Zeile "&amp;VLOOKUP(A304,'Label-ID'!D:I,4,FALSE)&amp;" - "&amp;VLOOKUP(A304,'Label-ID'!D:I,6,FALSE),IFERROR(VLOOKUP(A304,'Label-ID'!E:I,4,FALSE)&amp;" - Zeile "&amp;VLOOKUP(A304,'Label-ID'!E:I,3,FALSE)&amp;" - "&amp;VLOOKUP(A304,'Label-ID'!E:I,5,FALSE),VLOOKUP(A304,'Label-ID'!F:I,3,FALSE)&amp;" - Zeile "&amp;VLOOKUP(A304,'Label-ID'!F:I,2,FALSE)&amp;" - "&amp;VLOOKUP(A304,'Label-ID'!F:I,4,FALSE)))</f>
        <v>GewSt 1 A - Zeile 74.1 - Davon ab: Zuwendungen in den Vermögensstock einer Stiftung (Zeile 78)</v>
      </c>
      <c r="C304" s="56">
        <f t="shared" si="15"/>
        <v>0.14174999999999999</v>
      </c>
      <c r="D304" s="23">
        <f>IFERROR(VLOOKUP(A304,'Tats_Steuer(1)'!E:G,3,FALSE),0)*IF(C304=0,1,C304)</f>
        <v>0</v>
      </c>
      <c r="E304" s="2"/>
      <c r="F304" s="2"/>
    </row>
    <row r="305" spans="1:6" ht="20.399999999999999" hidden="1" outlineLevel="1" x14ac:dyDescent="0.55000000000000004">
      <c r="A305" s="20" t="s">
        <v>3371</v>
      </c>
      <c r="B305" s="22" t="str">
        <f>IFERROR(VLOOKUP(A305,'Label-ID'!D:I,5,FALSE)&amp;" - Zeile "&amp;VLOOKUP(A305,'Label-ID'!D:I,4,FALSE)&amp;" - "&amp;VLOOKUP(A305,'Label-ID'!D:I,6,FALSE),IFERROR(VLOOKUP(A305,'Label-ID'!E:I,4,FALSE)&amp;" - Zeile "&amp;VLOOKUP(A305,'Label-ID'!E:I,3,FALSE)&amp;" - "&amp;VLOOKUP(A305,'Label-ID'!E:I,5,FALSE),VLOOKUP(A305,'Label-ID'!F:I,3,FALSE)&amp;" - Zeile "&amp;VLOOKUP(A305,'Label-ID'!F:I,2,FALSE)&amp;" - "&amp;VLOOKUP(A305,'Label-ID'!F:I,4,FALSE)))</f>
        <v>GewSt 1 A - Zeile 79.1 - Von diesen Beträgen (Zeile 78 und Zeile 79) sollen im Erhebungszeitraum 2018 abgezogen werden</v>
      </c>
      <c r="C305" s="56">
        <f t="shared" si="15"/>
        <v>0.14174999999999999</v>
      </c>
      <c r="D305" s="23">
        <f>IFERROR(VLOOKUP(A305,'Tats_Steuer(1)'!E:G,3,FALSE),0)*IF(C305=0,1,C305)</f>
        <v>0</v>
      </c>
      <c r="E305" s="2"/>
      <c r="F305" s="2"/>
    </row>
    <row r="306" spans="1:6" collapsed="1" x14ac:dyDescent="0.55000000000000004">
      <c r="A306" s="29"/>
      <c r="B306" s="30" t="s">
        <v>3365</v>
      </c>
      <c r="C306" s="31"/>
      <c r="D306" s="32">
        <f>+D307+D308+D309+D310+D311+D312+D313+D314</f>
        <v>0</v>
      </c>
      <c r="E306" s="2"/>
      <c r="F306" s="2"/>
    </row>
    <row r="307" spans="1:6" ht="20.399999999999999" hidden="1" outlineLevel="1" x14ac:dyDescent="0.55000000000000004">
      <c r="A307" s="20" t="s">
        <v>1202</v>
      </c>
      <c r="B307" s="22" t="str">
        <f>IFERROR(VLOOKUP(A307,'Label-ID'!D:I,5,FALSE)&amp;" - Zeile "&amp;VLOOKUP(A307,'Label-ID'!D:I,4,FALSE)&amp;" - "&amp;VLOOKUP(A307,'Label-ID'!D:I,6,FALSE),IFERROR(VLOOKUP(A307,'Label-ID'!E:I,4,FALSE)&amp;" - Zeile "&amp;VLOOKUP(A307,'Label-ID'!E:I,3,FALSE)&amp;" - "&amp;VLOOKUP(A307,'Label-ID'!E:I,5,FALSE),VLOOKUP(A307,'Label-ID'!F:I,3,FALSE)&amp;" - Zeile "&amp;VLOOKUP(A307,'Label-ID'!F:I,2,FALSE)&amp;" - "&amp;VLOOKUP(A307,'Label-ID'!F:I,4,FALSE)))</f>
        <v>GewSt 1 A - Zeile 80 - Bei Handelsschiffen im internationalen Verkehr (§ 5a EStG i. V. mit § 7 Satz 3 GewStG):Nach § 5a Abs. 1 EStG ermittelter Gewinn – Hinzurechnungen und Kürzungen entfallen –</v>
      </c>
      <c r="C307" s="56">
        <f t="shared" si="15"/>
        <v>0.14174999999999999</v>
      </c>
      <c r="D307" s="23">
        <f>IFERROR(VLOOKUP(A307,'Tats_Steuer(1)'!E:G,3,FALSE),0)*IF(C307=0,1,C307)</f>
        <v>0</v>
      </c>
      <c r="E307" s="2"/>
      <c r="F307" s="2"/>
    </row>
    <row r="308" spans="1:6" ht="30.6" hidden="1" outlineLevel="1" x14ac:dyDescent="0.55000000000000004">
      <c r="A308" s="20" t="s">
        <v>3114</v>
      </c>
      <c r="B308" s="22" t="str">
        <f>IFERROR(VLOOKUP(A308,'Label-ID'!D:I,5,FALSE)&amp;" - Zeile "&amp;VLOOKUP(A308,'Label-ID'!D:I,4,FALSE)&amp;" - "&amp;VLOOKUP(A308,'Label-ID'!D:I,6,FALSE),IFERROR(VLOOKUP(A308,'Label-ID'!E:I,4,FALSE)&amp;" - Zeile "&amp;VLOOKUP(A308,'Label-ID'!E:I,3,FALSE)&amp;" - "&amp;VLOOKUP(A308,'Label-ID'!E:I,5,FALSE),VLOOKUP(A308,'Label-ID'!F:I,3,FALSE)&amp;" - Zeile "&amp;VLOOKUP(A308,'Label-ID'!F:I,2,FALSE)&amp;" - "&amp;VLOOKUP(A308,'Label-ID'!F:I,4,FALSE)))</f>
        <v>GewSt 1 A - Zeile 81 - Bei öffentlich-rechtlichen Rundfunkanstalten:Nach § 8 Abs. 1 Satz 3 KStG ermitteltes Einkommen aus dem Geschäft der Veranstaltung von Werbesendungen (§ 7 Satz 3 GewStG) – Hinzurechnungen und Kürzungen entfallen –</v>
      </c>
      <c r="C308" s="56">
        <f t="shared" si="15"/>
        <v>0.14174999999999999</v>
      </c>
      <c r="D308" s="23">
        <f>IFERROR(VLOOKUP(A308,'Tats_Steuer(1)'!E:G,3,FALSE),0)*IF(C308=0,1,C308)</f>
        <v>0</v>
      </c>
      <c r="E308" s="2"/>
      <c r="F308" s="2"/>
    </row>
    <row r="309" spans="1:6" ht="20.399999999999999" hidden="1" outlineLevel="1" x14ac:dyDescent="0.55000000000000004">
      <c r="A309" s="20" t="s">
        <v>3112</v>
      </c>
      <c r="B309" s="22" t="str">
        <f>IFERROR(VLOOKUP(A309,'Label-ID'!D:I,5,FALSE)&amp;" - Zeile "&amp;VLOOKUP(A309,'Label-ID'!D:I,4,FALSE)&amp;" - "&amp;VLOOKUP(A309,'Label-ID'!D:I,6,FALSE),IFERROR(VLOOKUP(A309,'Label-ID'!E:I,4,FALSE)&amp;" - Zeile "&amp;VLOOKUP(A309,'Label-ID'!E:I,3,FALSE)&amp;" - "&amp;VLOOKUP(A309,'Label-ID'!E:I,5,FALSE),VLOOKUP(A309,'Label-ID'!F:I,3,FALSE)&amp;" - Zeile "&amp;VLOOKUP(A309,'Label-ID'!F:I,2,FALSE)&amp;" - "&amp;VLOOKUP(A309,'Label-ID'!F:I,4,FALSE)))</f>
        <v>GewSt 1 A - Zeile 82 - Maßgebender verbleibender Gewerbeertrag in den Fällen des § 7 Satz 5 GewStG i. V. mit § 8 Abs. 9 KStG (Betrag lt. Zeile 63 aller Anlagen ÖHG)</v>
      </c>
      <c r="C309" s="56">
        <f t="shared" si="15"/>
        <v>0.14174999999999999</v>
      </c>
      <c r="D309" s="23">
        <f>IFERROR(VLOOKUP(A309,'Tats_Steuer(1)'!E:G,3,FALSE),0)*IF(C309=0,1,C309)</f>
        <v>0</v>
      </c>
      <c r="E309" s="2"/>
      <c r="F309" s="2"/>
    </row>
    <row r="310" spans="1:6" ht="20.399999999999999" hidden="1" outlineLevel="1" x14ac:dyDescent="0.55000000000000004">
      <c r="A310" s="20" t="s">
        <v>3110</v>
      </c>
      <c r="B310" s="22" t="str">
        <f>IFERROR(VLOOKUP(A310,'Label-ID'!D:I,5,FALSE)&amp;" - Zeile "&amp;VLOOKUP(A310,'Label-ID'!D:I,4,FALSE)&amp;" - "&amp;VLOOKUP(A310,'Label-ID'!D:I,6,FALSE),IFERROR(VLOOKUP(A310,'Label-ID'!E:I,4,FALSE)&amp;" - Zeile "&amp;VLOOKUP(A310,'Label-ID'!E:I,3,FALSE)&amp;" - "&amp;VLOOKUP(A310,'Label-ID'!E:I,5,FALSE),VLOOKUP(A310,'Label-ID'!F:I,3,FALSE)&amp;" - Zeile "&amp;VLOOKUP(A310,'Label-ID'!F:I,2,FALSE)&amp;" - "&amp;VLOOKUP(A310,'Label-ID'!F:I,4,FALSE)))</f>
        <v>GewSt 1 A - Zeile 83 - Gewerbeertrag der Organgesellschaft(en) – bei mehreren Organgesellschaften (lt. gesonderter Einzelaufstellung) –</v>
      </c>
      <c r="C310" s="56">
        <f t="shared" si="15"/>
        <v>0.14174999999999999</v>
      </c>
      <c r="D310" s="23">
        <f>IFERROR(VLOOKUP(A310,'Tats_Steuer(1)'!E:G,3,FALSE),0)*IF(C310=0,1,C310)</f>
        <v>0</v>
      </c>
      <c r="E310" s="2"/>
      <c r="F310" s="2"/>
    </row>
    <row r="311" spans="1:6" ht="40.799999999999997" hidden="1" outlineLevel="1" x14ac:dyDescent="0.55000000000000004">
      <c r="A311" s="20" t="s">
        <v>3107</v>
      </c>
      <c r="B311" s="22" t="str">
        <f>IFERROR(VLOOKUP(A311,'Label-ID'!D:I,5,FALSE)&amp;" - Zeile "&amp;VLOOKUP(A311,'Label-ID'!D:I,4,FALSE)&amp;" - "&amp;VLOOKUP(A311,'Label-ID'!D:I,6,FALSE),IFERROR(VLOOKUP(A311,'Label-ID'!E:I,4,FALSE)&amp;" - Zeile "&amp;VLOOKUP(A311,'Label-ID'!E:I,3,FALSE)&amp;" - "&amp;VLOOKUP(A311,'Label-ID'!E:I,5,FALSE),VLOOKUP(A311,'Label-ID'!F:I,3,FALSE)&amp;" - Zeile "&amp;VLOOKUP(A311,'Label-ID'!F:I,2,FALSE)&amp;" - "&amp;VLOOKUP(A311,'Label-ID'!F:I,4,FALSE)))</f>
        <v xml:space="preserve">GewSt 1 A - Zeile 84 - Bei Organträgern, soweit nicht selbst Organgesellschaft: – soweit selbst Organgesellschaft, sind die Zeilen 85 bis 87 auszufüllen –Summe der Korrekturbeträge zum Betrag lt. Zeile 83 aufgrund der Anwendung des § 3 Nr. 40 Buchst. a, § 3 Nr. 41 Buchst. b, § 3c EStG, § 8b Abs. 2 und 3 KStG i.V. mit § 15 Satz 1 Nr. 2 und Satz 2 KStG (lt. gesonderter Einzelaufstellung) – Negative Beträge mit Minuszeichen – </v>
      </c>
      <c r="C311" s="56">
        <f t="shared" si="15"/>
        <v>0.14174999999999999</v>
      </c>
      <c r="D311" s="23">
        <f>IFERROR(VLOOKUP(A311,'Tats_Steuer(1)'!E:G,3,FALSE),0)*IF(C311=0,1,C311)</f>
        <v>0</v>
      </c>
      <c r="E311" s="2"/>
      <c r="F311" s="2"/>
    </row>
    <row r="312" spans="1:6" ht="20.399999999999999" hidden="1" outlineLevel="1" x14ac:dyDescent="0.55000000000000004">
      <c r="A312" s="20" t="s">
        <v>3098</v>
      </c>
      <c r="B312" s="22" t="str">
        <f>IFERROR(VLOOKUP(A312,'Label-ID'!D:I,5,FALSE)&amp;" - Zeile "&amp;VLOOKUP(A312,'Label-ID'!D:I,4,FALSE)&amp;" - "&amp;VLOOKUP(A312,'Label-ID'!D:I,6,FALSE),IFERROR(VLOOKUP(A312,'Label-ID'!E:I,4,FALSE)&amp;" - Zeile "&amp;VLOOKUP(A312,'Label-ID'!E:I,3,FALSE)&amp;" - "&amp;VLOOKUP(A312,'Label-ID'!E:I,5,FALSE),VLOOKUP(A312,'Label-ID'!F:I,3,FALSE)&amp;" - Zeile "&amp;VLOOKUP(A312,'Label-ID'!F:I,2,FALSE)&amp;" - "&amp;VLOOKUP(A312,'Label-ID'!F:I,4,FALSE)))</f>
        <v>GewSt 1 A - Zeile 91 - Nach § 10a Satz 10 GewStG i. V. mit § 8c KStG nicht ausgleichsfähiger Gewerbeverlust des laufenden Erhebungszeitraums (ggf. i. V. mit § 2 Abs. 4 Satz 1 und 2, § 20 Abs. 6 Satz 4 UmwStG)</v>
      </c>
      <c r="C312" s="56">
        <f t="shared" si="15"/>
        <v>0.14174999999999999</v>
      </c>
      <c r="D312" s="23">
        <f>IFERROR(VLOOKUP(A312,'Tats_Steuer(1)'!E:G,3,FALSE),0)*IF(C312=0,1,C312)</f>
        <v>0</v>
      </c>
      <c r="E312" s="2"/>
      <c r="F312" s="2"/>
    </row>
    <row r="313" spans="1:6" ht="30.6" hidden="1" outlineLevel="1" x14ac:dyDescent="0.55000000000000004">
      <c r="A313" s="20" t="s">
        <v>3093</v>
      </c>
      <c r="B313" s="22" t="str">
        <f>IFERROR(VLOOKUP(A313,'Label-ID'!D:I,5,FALSE)&amp;" - Zeile "&amp;VLOOKUP(A313,'Label-ID'!D:I,4,FALSE)&amp;" - "&amp;VLOOKUP(A313,'Label-ID'!D:I,6,FALSE),IFERROR(VLOOKUP(A313,'Label-ID'!E:I,4,FALSE)&amp;" - Zeile "&amp;VLOOKUP(A313,'Label-ID'!E:I,3,FALSE)&amp;" - "&amp;VLOOKUP(A313,'Label-ID'!E:I,5,FALSE),VLOOKUP(A313,'Label-ID'!F:I,3,FALSE)&amp;" - Zeile "&amp;VLOOKUP(A313,'Label-ID'!F:I,2,FALSE)&amp;" - "&amp;VLOOKUP(A313,'Label-ID'!F:I,4,FALSE)))</f>
        <v>GewSt 1 A - Zeile 92 - Bei der übertragenden Körperschaft im Falle der Abspaltung wegfallender Gewerbeverlust aus dem laufenden Erhebungszeitraum (§ 18 Abs. 1 bzw. § 19 Abs. 1 i. V. mit § 15 Abs. 3, § 16 Satz 1 und § 4 Abs. 2 Satz 2 UmwStG)</v>
      </c>
      <c r="C313" s="56">
        <f t="shared" si="15"/>
        <v>0.14174999999999999</v>
      </c>
      <c r="D313" s="23">
        <f>IFERROR(VLOOKUP(A313,'Tats_Steuer(1)'!E:G,3,FALSE),0)*IF(C313=0,1,C313)</f>
        <v>0</v>
      </c>
      <c r="E313" s="2"/>
      <c r="F313" s="2"/>
    </row>
    <row r="314" spans="1:6" ht="30.6" hidden="1" outlineLevel="1" x14ac:dyDescent="0.55000000000000004">
      <c r="A314" s="38" t="s">
        <v>3372</v>
      </c>
      <c r="B314" s="22" t="str">
        <f>IFERROR(VLOOKUP(A314,'Label-ID'!D:I,5,FALSE)&amp;" - Zeile "&amp;VLOOKUP(A314,'Label-ID'!D:I,4,FALSE)&amp;" - "&amp;VLOOKUP(A314,'Label-ID'!D:I,6,FALSE),IFERROR(VLOOKUP(A314,'Label-ID'!E:I,4,FALSE)&amp;" - Zeile "&amp;VLOOKUP(A314,'Label-ID'!E:I,3,FALSE)&amp;" - "&amp;VLOOKUP(A314,'Label-ID'!E:I,5,FALSE),VLOOKUP(A314,'Label-ID'!F:I,3,FALSE)&amp;" - Zeile "&amp;VLOOKUP(A314,'Label-ID'!F:I,2,FALSE)&amp;" - "&amp;VLOOKUP(A314,'Label-ID'!F:I,4,FALSE)))</f>
        <v>GewSt 1 A - Zeile 93 - Nur bei einer Personengesellschaft, soweit an dieser eine Körperschaft unmittelbar oder mittelbar über eine oder mehrere Personengesellschaften beteiligt ist: Nach § 10a Satz 10 GewStG i. V. mit § 8c KStG nicht ausgleichsfähiger Gewerbeverlust des laufenden Erhebungszeitraums</v>
      </c>
      <c r="C314" s="56">
        <f t="shared" si="15"/>
        <v>0.14174999999999999</v>
      </c>
      <c r="D314" s="23">
        <f>IFERROR(VLOOKUP(A314,'Tats_Steuer(1)'!E:G,3,FALSE),0)*IF(C314=0,1,C314)</f>
        <v>0</v>
      </c>
      <c r="E314" s="2"/>
      <c r="F314" s="2"/>
    </row>
    <row r="315" spans="1:6" x14ac:dyDescent="0.55000000000000004">
      <c r="A315" s="16" t="s">
        <v>4</v>
      </c>
      <c r="B315" s="16" t="s">
        <v>4</v>
      </c>
      <c r="C315" s="1"/>
    </row>
    <row r="316" spans="1:6" x14ac:dyDescent="0.55000000000000004">
      <c r="A316" s="14" t="s">
        <v>108</v>
      </c>
      <c r="B316" s="14" t="s">
        <v>109</v>
      </c>
      <c r="C316" s="5"/>
      <c r="D316" s="5" t="s">
        <v>33</v>
      </c>
      <c r="E316" s="5" t="s">
        <v>33</v>
      </c>
      <c r="F316" s="5" t="s">
        <v>33</v>
      </c>
    </row>
    <row r="317" spans="1:6" ht="14.7" collapsed="1" thickBot="1" x14ac:dyDescent="0.6">
      <c r="A317" s="43" t="s">
        <v>110</v>
      </c>
      <c r="B317" s="16" t="s">
        <v>111</v>
      </c>
      <c r="C317" s="1"/>
      <c r="D317" s="2">
        <f>D318+D319+D320-D321+D322+D323+D324+D325+D326+D327+D328+D329+D330</f>
        <v>3000</v>
      </c>
      <c r="E317" s="2">
        <f>VLOOKUP(A317,'TRR(1)'!A:E,4,FALSE)</f>
        <v>0</v>
      </c>
      <c r="F317" s="2">
        <f>D317+E317</f>
        <v>3000</v>
      </c>
    </row>
    <row r="318" spans="1:6" s="41" customFormat="1" ht="30.6" hidden="1" outlineLevel="1" x14ac:dyDescent="0.55000000000000004">
      <c r="A318" s="20" t="s">
        <v>976</v>
      </c>
      <c r="B318" s="22" t="str">
        <f>IFERROR(VLOOKUP(A318,'Label-ID'!D:I,5,FALSE)&amp;" - Zeile "&amp;VLOOKUP(A318,'Label-ID'!D:I,4,FALSE)&amp;" - "&amp;VLOOKUP(A318,'Label-ID'!D:I,6,FALSE),IFERROR(VLOOKUP(A318,'Label-ID'!E:I,4,FALSE)&amp;" - Zeile "&amp;VLOOKUP(A318,'Label-ID'!E:I,3,FALSE)&amp;" - "&amp;VLOOKUP(A318,'Label-ID'!E:I,5,FALSE),VLOOKUP(A318,'Label-ID'!F:I,3,FALSE)&amp;" - Zeile "&amp;VLOOKUP(A318,'Label-ID'!F:I,2,FALSE)&amp;" - "&amp;VLOOKUP(A318,'Label-ID'!F:I,4,FALSE)))</f>
        <v>Anlage GK - Zeile 11.2.2 - Dazu: Korrektur nach § 5b Abs. 1 Satz 2 EStG bzw. § 60 Abs. 2 EStDV zur Anpassung an die steuerlich maßgeblichen Wertansätze (ohne True-Up-Effekte / ohne Effekte aus Umwandlungen) (permanent)</v>
      </c>
      <c r="C318" s="56">
        <f t="shared" ref="C318:C330" si="16">TAXCURR</f>
        <v>0.3</v>
      </c>
      <c r="D318" s="23">
        <f>IFERROR(VLOOKUP(A318,'Tats_Steuer(1)'!E:G,3,FALSE),0)*IF(C318=0,1,C318)</f>
        <v>0</v>
      </c>
      <c r="E318" s="2"/>
      <c r="F318" s="2"/>
    </row>
    <row r="319" spans="1:6" ht="20.399999999999999" hidden="1" outlineLevel="1" x14ac:dyDescent="0.55000000000000004">
      <c r="A319" s="20" t="s">
        <v>978</v>
      </c>
      <c r="B319" s="22" t="str">
        <f>IFERROR(VLOOKUP(A319,'Label-ID'!D:I,5,FALSE)&amp;" - Zeile "&amp;VLOOKUP(A319,'Label-ID'!D:I,4,FALSE)&amp;" - "&amp;VLOOKUP(A319,'Label-ID'!D:I,6,FALSE),IFERROR(VLOOKUP(A319,'Label-ID'!E:I,4,FALSE)&amp;" - Zeile "&amp;VLOOKUP(A319,'Label-ID'!E:I,3,FALSE)&amp;" - "&amp;VLOOKUP(A319,'Label-ID'!E:I,5,FALSE),VLOOKUP(A319,'Label-ID'!F:I,3,FALSE)&amp;" - Zeile "&amp;VLOOKUP(A319,'Label-ID'!F:I,2,FALSE)&amp;" - "&amp;VLOOKUP(A319,'Label-ID'!F:I,4,FALSE)))</f>
        <v>Anlage GK - Zeile 11.2.4 - Dazu: Korrektur des Steuer-/Handelsbilanzergebnisses durch Änderung in einer True-Up-Periode (permanent)</v>
      </c>
      <c r="C319" s="56">
        <f t="shared" si="16"/>
        <v>0.3</v>
      </c>
      <c r="D319" s="23">
        <f>IFERROR(VLOOKUP(A319,'Tats_Steuer(1)'!E:G,3,FALSE),0)*IF(C319=0,1,C319)</f>
        <v>3000</v>
      </c>
      <c r="E319" s="2"/>
      <c r="F319" s="2"/>
    </row>
    <row r="320" spans="1:6" s="41" customFormat="1" ht="20.399999999999999" hidden="1" outlineLevel="1" x14ac:dyDescent="0.55000000000000004">
      <c r="A320" s="20" t="s">
        <v>2365</v>
      </c>
      <c r="B320" s="22" t="str">
        <f>IFERROR(VLOOKUP(A320,'Label-ID'!D:I,5,FALSE)&amp;" - Zeile "&amp;VLOOKUP(A320,'Label-ID'!D:I,4,FALSE)&amp;" - "&amp;VLOOKUP(A320,'Label-ID'!D:I,6,FALSE),IFERROR(VLOOKUP(A320,'Label-ID'!E:I,4,FALSE)&amp;" - Zeile "&amp;VLOOKUP(A320,'Label-ID'!E:I,3,FALSE)&amp;" - "&amp;VLOOKUP(A320,'Label-ID'!E:I,5,FALSE),VLOOKUP(A320,'Label-ID'!F:I,3,FALSE)&amp;" - Zeile "&amp;VLOOKUP(A320,'Label-ID'!F:I,2,FALSE)&amp;" - "&amp;VLOOKUP(A320,'Label-ID'!F:I,4,FALSE)))</f>
        <v>Anlage GK - Zeile D.11.2.1 - * Davon Aufwand aus der Auflösung aktiver Ausgleichsposten i. S. des § 14 Abs. 4 KStG (organschaftliche Mehrabführungen)</v>
      </c>
      <c r="C320" s="56">
        <f t="shared" si="16"/>
        <v>0.3</v>
      </c>
      <c r="D320" s="23">
        <f>IFERROR(VLOOKUP(A320,'Tats_Steuer(1)'!E:G,3,FALSE),0)*IF(C320=0,1,C320)</f>
        <v>3000</v>
      </c>
      <c r="E320" s="2"/>
      <c r="F320" s="2"/>
    </row>
    <row r="321" spans="1:6" ht="20.399999999999999" hidden="1" outlineLevel="1" x14ac:dyDescent="0.55000000000000004">
      <c r="A321" s="20" t="s">
        <v>2362</v>
      </c>
      <c r="B321" s="22" t="str">
        <f>IFERROR(VLOOKUP(A321,'Label-ID'!D:I,5,FALSE)&amp;" - Zeile "&amp;VLOOKUP(A321,'Label-ID'!D:I,4,FALSE)&amp;" - "&amp;VLOOKUP(A321,'Label-ID'!D:I,6,FALSE),IFERROR(VLOOKUP(A321,'Label-ID'!E:I,4,FALSE)&amp;" - Zeile "&amp;VLOOKUP(A321,'Label-ID'!E:I,3,FALSE)&amp;" - "&amp;VLOOKUP(A321,'Label-ID'!E:I,5,FALSE),VLOOKUP(A321,'Label-ID'!F:I,3,FALSE)&amp;" - Zeile "&amp;VLOOKUP(A321,'Label-ID'!F:I,2,FALSE)&amp;" - "&amp;VLOOKUP(A321,'Label-ID'!F:I,4,FALSE)))</f>
        <v>Anlage GK - Zeile D.11.2.2 - * Davon Ertrag aus der Bildung aktiver Ausgleichsposten i. S. des § 14 Abs. 4 KStG (organschaftliche Minderabführungen)</v>
      </c>
      <c r="C321" s="56">
        <f t="shared" si="16"/>
        <v>0.3</v>
      </c>
      <c r="D321" s="23">
        <f>IFERROR(VLOOKUP(A321,'Tats_Steuer(1)'!E:G,3,FALSE),0)*IF(C321=0,1,C321)</f>
        <v>3000</v>
      </c>
      <c r="E321" s="2"/>
      <c r="F321" s="2"/>
    </row>
    <row r="322" spans="1:6" s="41" customFormat="1" hidden="1" outlineLevel="1" x14ac:dyDescent="0.55000000000000004">
      <c r="A322" s="20" t="s">
        <v>1010</v>
      </c>
      <c r="B322" s="22" t="str">
        <f>IFERROR(VLOOKUP(A322,'Label-ID'!D:I,5,FALSE)&amp;" - Zeile "&amp;VLOOKUP(A322,'Label-ID'!D:I,4,FALSE)&amp;" - "&amp;VLOOKUP(A322,'Label-ID'!D:I,6,FALSE),IFERROR(VLOOKUP(A322,'Label-ID'!E:I,4,FALSE)&amp;" - Zeile "&amp;VLOOKUP(A322,'Label-ID'!E:I,3,FALSE)&amp;" - "&amp;VLOOKUP(A322,'Label-ID'!E:I,5,FALSE),VLOOKUP(A322,'Label-ID'!F:I,3,FALSE)&amp;" - Zeile "&amp;VLOOKUP(A322,'Label-ID'!F:I,2,FALSE)&amp;" - "&amp;VLOOKUP(A322,'Label-ID'!F:I,4,FALSE)))</f>
        <v>Anlage GK - Zeile 51.2 - Dazu: Zusätzliche Körperschaftsteuer lt. Steuerbilanz</v>
      </c>
      <c r="C322" s="56">
        <f t="shared" si="16"/>
        <v>0.3</v>
      </c>
      <c r="D322" s="23">
        <f>IFERROR(VLOOKUP(A322,'Tats_Steuer(1)'!E:G,3,FALSE),0)*IF(C322=0,1,C322)</f>
        <v>0</v>
      </c>
      <c r="E322" s="2"/>
      <c r="F322" s="2"/>
    </row>
    <row r="323" spans="1:6" s="41" customFormat="1" hidden="1" outlineLevel="1" x14ac:dyDescent="0.55000000000000004">
      <c r="A323" s="20" t="s">
        <v>1044</v>
      </c>
      <c r="B323" s="22" t="str">
        <f>IFERROR(VLOOKUP(A323,'Label-ID'!D:I,5,FALSE)&amp;" - Zeile "&amp;VLOOKUP(A323,'Label-ID'!D:I,4,FALSE)&amp;" - "&amp;VLOOKUP(A323,'Label-ID'!D:I,6,FALSE),IFERROR(VLOOKUP(A323,'Label-ID'!E:I,4,FALSE)&amp;" - Zeile "&amp;VLOOKUP(A323,'Label-ID'!E:I,3,FALSE)&amp;" - "&amp;VLOOKUP(A323,'Label-ID'!E:I,5,FALSE),VLOOKUP(A323,'Label-ID'!F:I,3,FALSE)&amp;" - Zeile "&amp;VLOOKUP(A323,'Label-ID'!F:I,2,FALSE)&amp;" - "&amp;VLOOKUP(A323,'Label-ID'!F:I,4,FALSE)))</f>
        <v>Anlage GK - Zeile 57.3 - Dazu: Zusätzliche ausländische Personensteuern i. S. des § 10 Nr. 2 KStG lt. Steuerbilanz</v>
      </c>
      <c r="C323" s="56">
        <f t="shared" si="16"/>
        <v>0.3</v>
      </c>
      <c r="D323" s="23">
        <f>IFERROR(VLOOKUP(A323,'Tats_Steuer(1)'!E:G,3,FALSE),0)*IF(C323=0,1,C323)</f>
        <v>0</v>
      </c>
      <c r="E323" s="2"/>
      <c r="F323" s="2"/>
    </row>
    <row r="324" spans="1:6" s="41" customFormat="1" hidden="1" outlineLevel="1" x14ac:dyDescent="0.55000000000000004">
      <c r="A324" s="20" t="s">
        <v>1012</v>
      </c>
      <c r="B324" s="22" t="str">
        <f>IFERROR(VLOOKUP(A324,'Label-ID'!D:I,5,FALSE)&amp;" - Zeile "&amp;VLOOKUP(A324,'Label-ID'!D:I,4,FALSE)&amp;" - "&amp;VLOOKUP(A324,'Label-ID'!D:I,6,FALSE),IFERROR(VLOOKUP(A324,'Label-ID'!E:I,4,FALSE)&amp;" - Zeile "&amp;VLOOKUP(A324,'Label-ID'!E:I,3,FALSE)&amp;" - "&amp;VLOOKUP(A324,'Label-ID'!E:I,5,FALSE),VLOOKUP(A324,'Label-ID'!F:I,3,FALSE)&amp;" - Zeile "&amp;VLOOKUP(A324,'Label-ID'!F:I,2,FALSE)&amp;" - "&amp;VLOOKUP(A324,'Label-ID'!F:I,4,FALSE)))</f>
        <v>Anlage GK - Zeile 51.4 - Dazu: Zusätzliche Körperschaftsteuer lt. Steuerbilanz - für Vorjahre</v>
      </c>
      <c r="C324" s="56">
        <f t="shared" si="16"/>
        <v>0.3</v>
      </c>
      <c r="D324" s="23">
        <f>IFERROR(VLOOKUP(A324,'Tats_Steuer(1)'!E:G,3,FALSE),0)*IF(C324=0,1,C324)</f>
        <v>0</v>
      </c>
      <c r="E324" s="2"/>
      <c r="F324" s="2"/>
    </row>
    <row r="325" spans="1:6" s="41" customFormat="1" hidden="1" outlineLevel="1" x14ac:dyDescent="0.55000000000000004">
      <c r="A325" s="20" t="s">
        <v>1018</v>
      </c>
      <c r="B325" s="22" t="str">
        <f>IFERROR(VLOOKUP(A325,'Label-ID'!D:I,5,FALSE)&amp;" - Zeile "&amp;VLOOKUP(A325,'Label-ID'!D:I,4,FALSE)&amp;" - "&amp;VLOOKUP(A325,'Label-ID'!D:I,6,FALSE),IFERROR(VLOOKUP(A325,'Label-ID'!E:I,4,FALSE)&amp;" - Zeile "&amp;VLOOKUP(A325,'Label-ID'!E:I,3,FALSE)&amp;" - "&amp;VLOOKUP(A325,'Label-ID'!E:I,5,FALSE),VLOOKUP(A325,'Label-ID'!F:I,3,FALSE)&amp;" - Zeile "&amp;VLOOKUP(A325,'Label-ID'!F:I,2,FALSE)&amp;" - "&amp;VLOOKUP(A325,'Label-ID'!F:I,4,FALSE)))</f>
        <v>Anlage GK - Zeile 52.2 - Dazu: Zusätzlicher Solidaritätszuschlag lt. Steuerbilanz</v>
      </c>
      <c r="C325" s="56">
        <f t="shared" si="16"/>
        <v>0.3</v>
      </c>
      <c r="D325" s="23">
        <f>IFERROR(VLOOKUP(A325,'Tats_Steuer(1)'!E:G,3,FALSE),0)*IF(C325=0,1,C325)</f>
        <v>0</v>
      </c>
      <c r="E325" s="2"/>
      <c r="F325" s="2"/>
    </row>
    <row r="326" spans="1:6" s="41" customFormat="1" hidden="1" outlineLevel="1" x14ac:dyDescent="0.55000000000000004">
      <c r="A326" s="20" t="s">
        <v>1020</v>
      </c>
      <c r="B326" s="22" t="str">
        <f>IFERROR(VLOOKUP(A326,'Label-ID'!D:I,5,FALSE)&amp;" - Zeile "&amp;VLOOKUP(A326,'Label-ID'!D:I,4,FALSE)&amp;" - "&amp;VLOOKUP(A326,'Label-ID'!D:I,6,FALSE),IFERROR(VLOOKUP(A326,'Label-ID'!E:I,4,FALSE)&amp;" - Zeile "&amp;VLOOKUP(A326,'Label-ID'!E:I,3,FALSE)&amp;" - "&amp;VLOOKUP(A326,'Label-ID'!E:I,5,FALSE),VLOOKUP(A326,'Label-ID'!F:I,3,FALSE)&amp;" - Zeile "&amp;VLOOKUP(A326,'Label-ID'!F:I,2,FALSE)&amp;" - "&amp;VLOOKUP(A326,'Label-ID'!F:I,4,FALSE)))</f>
        <v>Anlage GK - Zeile 52.4 - Dazu: Zusätzlicher Solidaritätszuschlag lt. Steuerbilanz - für Vorjahre</v>
      </c>
      <c r="C326" s="56">
        <f t="shared" si="16"/>
        <v>0.3</v>
      </c>
      <c r="D326" s="23">
        <f>IFERROR(VLOOKUP(A326,'Tats_Steuer(1)'!E:G,3,FALSE),0)*IF(C326=0,1,C326)</f>
        <v>0</v>
      </c>
      <c r="E326" s="2"/>
      <c r="F326" s="2"/>
    </row>
    <row r="327" spans="1:6" s="41" customFormat="1" hidden="1" outlineLevel="1" x14ac:dyDescent="0.55000000000000004">
      <c r="A327" s="20" t="s">
        <v>1035</v>
      </c>
      <c r="B327" s="22" t="str">
        <f>IFERROR(VLOOKUP(A327,'Label-ID'!D:I,5,FALSE)&amp;" - Zeile "&amp;VLOOKUP(A327,'Label-ID'!D:I,4,FALSE)&amp;" - "&amp;VLOOKUP(A327,'Label-ID'!D:I,6,FALSE),IFERROR(VLOOKUP(A327,'Label-ID'!E:I,4,FALSE)&amp;" - Zeile "&amp;VLOOKUP(A327,'Label-ID'!E:I,3,FALSE)&amp;" - "&amp;VLOOKUP(A327,'Label-ID'!E:I,5,FALSE),VLOOKUP(A327,'Label-ID'!F:I,3,FALSE)&amp;" - Zeile "&amp;VLOOKUP(A327,'Label-ID'!F:I,2,FALSE)&amp;" - "&amp;VLOOKUP(A327,'Label-ID'!F:I,4,FALSE)))</f>
        <v>Anlage GK - Zeile 54.2 - Dazu: Zusätzliche Gewerbesteuer lt. Steuerbilanz</v>
      </c>
      <c r="C327" s="56">
        <f t="shared" si="16"/>
        <v>0.3</v>
      </c>
      <c r="D327" s="23">
        <f>IFERROR(VLOOKUP(A327,'Tats_Steuer(1)'!E:G,3,FALSE),0)*IF(C327=0,1,C327)</f>
        <v>0</v>
      </c>
      <c r="E327" s="2"/>
      <c r="F327" s="2"/>
    </row>
    <row r="328" spans="1:6" s="41" customFormat="1" hidden="1" outlineLevel="1" x14ac:dyDescent="0.55000000000000004">
      <c r="A328" s="20" t="s">
        <v>1037</v>
      </c>
      <c r="B328" s="22" t="str">
        <f>IFERROR(VLOOKUP(A328,'Label-ID'!D:I,5,FALSE)&amp;" - Zeile "&amp;VLOOKUP(A328,'Label-ID'!D:I,4,FALSE)&amp;" - "&amp;VLOOKUP(A328,'Label-ID'!D:I,6,FALSE),IFERROR(VLOOKUP(A328,'Label-ID'!E:I,4,FALSE)&amp;" - Zeile "&amp;VLOOKUP(A328,'Label-ID'!E:I,3,FALSE)&amp;" - "&amp;VLOOKUP(A328,'Label-ID'!E:I,5,FALSE),VLOOKUP(A328,'Label-ID'!F:I,3,FALSE)&amp;" - Zeile "&amp;VLOOKUP(A328,'Label-ID'!F:I,2,FALSE)&amp;" - "&amp;VLOOKUP(A328,'Label-ID'!F:I,4,FALSE)))</f>
        <v>Anlage GK - Zeile 54.6 - Dazu: Zusätzliche Gewerbesteuer lt. Steuerbilanz - für Vorjahre</v>
      </c>
      <c r="C328" s="56">
        <f t="shared" si="16"/>
        <v>0.3</v>
      </c>
      <c r="D328" s="23">
        <f>IFERROR(VLOOKUP(A328,'Tats_Steuer(1)'!E:G,3,FALSE),0)*IF(C328=0,1,C328)</f>
        <v>0</v>
      </c>
      <c r="E328" s="2"/>
      <c r="F328" s="2"/>
    </row>
    <row r="329" spans="1:6" s="41" customFormat="1" ht="20.399999999999999" hidden="1" outlineLevel="1" x14ac:dyDescent="0.55000000000000004">
      <c r="A329" s="20" t="s">
        <v>1026</v>
      </c>
      <c r="B329" s="22" t="str">
        <f>IFERROR(VLOOKUP(A329,'Label-ID'!D:I,5,FALSE)&amp;" - Zeile "&amp;VLOOKUP(A329,'Label-ID'!D:I,4,FALSE)&amp;" - "&amp;VLOOKUP(A329,'Label-ID'!D:I,6,FALSE),IFERROR(VLOOKUP(A329,'Label-ID'!E:I,4,FALSE)&amp;" - Zeile "&amp;VLOOKUP(A329,'Label-ID'!E:I,3,FALSE)&amp;" - "&amp;VLOOKUP(A329,'Label-ID'!E:I,5,FALSE),VLOOKUP(A329,'Label-ID'!F:I,3,FALSE)&amp;" - Zeile "&amp;VLOOKUP(A329,'Label-ID'!F:I,2,FALSE)&amp;" - "&amp;VLOOKUP(A329,'Label-ID'!F:I,4,FALSE)))</f>
        <v>Anlage GK - Zeile 52.10 - Dazu: Solidaritätszuschlag auf die Kapitalertragsteuer, für die die Voraussetzungen des § 36a Abs. 1 Satz 1 EStG nicht erfüllt sind (zusätzlich erfolgswirksam gebucht lt. Steuerbilanz)</v>
      </c>
      <c r="C329" s="56">
        <f t="shared" si="16"/>
        <v>0.3</v>
      </c>
      <c r="D329" s="23">
        <f>IFERROR(VLOOKUP(A329,'Tats_Steuer(1)'!E:G,3,FALSE),0)*IF(C329=0,1,C329)</f>
        <v>0</v>
      </c>
      <c r="E329" s="2"/>
      <c r="F329" s="2"/>
    </row>
    <row r="330" spans="1:6" s="41" customFormat="1" ht="20.7" hidden="1" outlineLevel="1" thickBot="1" x14ac:dyDescent="0.6">
      <c r="A330" s="20" t="s">
        <v>1032</v>
      </c>
      <c r="B330" s="22" t="str">
        <f>IFERROR(VLOOKUP(A330,'Label-ID'!D:I,5,FALSE)&amp;" - Zeile "&amp;VLOOKUP(A330,'Label-ID'!D:I,4,FALSE)&amp;" - "&amp;VLOOKUP(A330,'Label-ID'!D:I,6,FALSE),IFERROR(VLOOKUP(A330,'Label-ID'!E:I,4,FALSE)&amp;" - Zeile "&amp;VLOOKUP(A330,'Label-ID'!E:I,3,FALSE)&amp;" - "&amp;VLOOKUP(A330,'Label-ID'!E:I,5,FALSE),VLOOKUP(A330,'Label-ID'!F:I,3,FALSE)&amp;" - Zeile "&amp;VLOOKUP(A330,'Label-ID'!F:I,2,FALSE)&amp;" - "&amp;VLOOKUP(A330,'Label-ID'!F:I,4,FALSE)))</f>
        <v>Anlage GK - Zeile 53.6 - Dazu: Kapitalertragsteuer, für die die Voraussetzungen des § 36a Abs. 1 Satz 1 EStG nicht erfüllt sind (zusätzlicher Aufwand lt. Steuerbilanz; Übertrag aus der Anlage WA Zeile 6.2)</v>
      </c>
      <c r="C330" s="56">
        <f t="shared" si="16"/>
        <v>0.3</v>
      </c>
      <c r="D330" s="23">
        <f>IFERROR(VLOOKUP(A330,'Tats_Steuer(1)'!E:G,3,FALSE),0)*IF(C330=0,1,C330)</f>
        <v>0</v>
      </c>
      <c r="E330" s="2"/>
      <c r="F330" s="2"/>
    </row>
    <row r="331" spans="1:6" ht="14.7" thickBot="1" x14ac:dyDescent="0.6">
      <c r="A331" s="16" t="s">
        <v>112</v>
      </c>
      <c r="B331" s="16" t="s">
        <v>113</v>
      </c>
      <c r="C331" s="1"/>
      <c r="D331" s="2"/>
      <c r="E331" s="7"/>
      <c r="F331" s="2">
        <v>0</v>
      </c>
    </row>
    <row r="332" spans="1:6" ht="14.7" collapsed="1" thickBot="1" x14ac:dyDescent="0.6">
      <c r="A332" s="43" t="s">
        <v>114</v>
      </c>
      <c r="B332" s="16" t="s">
        <v>416</v>
      </c>
      <c r="C332" s="1"/>
      <c r="D332" s="2">
        <f>-D333+D334+D335</f>
        <v>0</v>
      </c>
      <c r="E332" s="7">
        <v>0</v>
      </c>
      <c r="F332" s="2">
        <f>D332+E332</f>
        <v>0</v>
      </c>
    </row>
    <row r="333" spans="1:6" ht="20.399999999999999" hidden="1" outlineLevel="1" x14ac:dyDescent="0.55000000000000004">
      <c r="A333" s="21" t="s">
        <v>1228</v>
      </c>
      <c r="B333" s="22" t="str">
        <f>IFERROR(VLOOKUP(A333,'Label-ID'!D:I,5,FALSE)&amp;" - Zeile "&amp;VLOOKUP(A333,'Label-ID'!D:I,4,FALSE)&amp;" - "&amp;VLOOKUP(A333,'Label-ID'!D:I,6,FALSE),IFERROR(VLOOKUP(A333,'Label-ID'!E:I,4,FALSE)&amp;" - Zeile "&amp;VLOOKUP(A333,'Label-ID'!E:I,3,FALSE)&amp;" - "&amp;VLOOKUP(A333,'Label-ID'!E:I,5,FALSE),VLOOKUP(A333,'Label-ID'!F:I,3,FALSE)&amp;" - Zeile "&amp;VLOOKUP(A333,'Label-ID'!F:I,2,FALSE)&amp;" - "&amp;VLOOKUP(A333,'Label-ID'!F:I,4,FALSE)))</f>
        <v>Anlage GK - Zeile 13 - Davon ab / Dazu: Im Betrag lt. Zeile 11 enthaltener Gewinn/Verlust aus der Beteiligung an Personengesellschaften (lt. gesonderter Einzelaufstellung)</v>
      </c>
      <c r="C333" s="56">
        <f>KST</f>
        <v>0.15825</v>
      </c>
      <c r="D333" s="23">
        <f>IFERROR(VLOOKUP(A333,'Tats_Steuer(1)'!E:G,3,FALSE),0)*IF(C333=0,1,C333)</f>
        <v>0</v>
      </c>
      <c r="E333" s="19"/>
      <c r="F333" s="2"/>
    </row>
    <row r="334" spans="1:6" ht="20.399999999999999" hidden="1" outlineLevel="1" x14ac:dyDescent="0.55000000000000004">
      <c r="A334" s="21" t="s">
        <v>1229</v>
      </c>
      <c r="B334" s="22" t="str">
        <f>IFERROR(VLOOKUP(A334,'Label-ID'!D:I,5,FALSE)&amp;" - Zeile "&amp;VLOOKUP(A334,'Label-ID'!D:I,4,FALSE)&amp;" - "&amp;VLOOKUP(A334,'Label-ID'!D:I,6,FALSE),IFERROR(VLOOKUP(A334,'Label-ID'!E:I,4,FALSE)&amp;" - Zeile "&amp;VLOOKUP(A334,'Label-ID'!E:I,3,FALSE)&amp;" - "&amp;VLOOKUP(A334,'Label-ID'!E:I,5,FALSE),VLOOKUP(A334,'Label-ID'!F:I,3,FALSE)&amp;" - Zeile "&amp;VLOOKUP(A334,'Label-ID'!F:I,2,FALSE)&amp;" - "&amp;VLOOKUP(A334,'Label-ID'!F:I,4,FALSE)))</f>
        <v>Anlage GK - Zeile 14 - Dazu / Davon ab: Einkünfte aus der Beteiligung an Mitunternehmerschaften lt. gesonderter und einheitlicher Feststellung; ggf. nach Anwendung von § 15a EStG (lt. gesonderter Einzelaufstellung)</v>
      </c>
      <c r="C334" s="56">
        <f>KST</f>
        <v>0.15825</v>
      </c>
      <c r="D334" s="23">
        <f>IFERROR(VLOOKUP(A334,'Tats_Steuer(1)'!E:G,3,FALSE),0)*IF(C334=0,1,C334)</f>
        <v>0</v>
      </c>
      <c r="E334" s="19"/>
      <c r="F334" s="2"/>
    </row>
    <row r="335" spans="1:6" ht="30.6" hidden="1" outlineLevel="1" x14ac:dyDescent="0.55000000000000004">
      <c r="A335" s="21" t="s">
        <v>1230</v>
      </c>
      <c r="B335" s="22" t="str">
        <f>IFERROR(VLOOKUP(A335,'Label-ID'!D:I,5,FALSE)&amp;" - Zeile "&amp;VLOOKUP(A335,'Label-ID'!D:I,4,FALSE)&amp;" - "&amp;VLOOKUP(A335,'Label-ID'!D:I,6,FALSE),IFERROR(VLOOKUP(A335,'Label-ID'!E:I,4,FALSE)&amp;" - Zeile "&amp;VLOOKUP(A335,'Label-ID'!E:I,3,FALSE)&amp;" - "&amp;VLOOKUP(A335,'Label-ID'!E:I,5,FALSE),VLOOKUP(A335,'Label-ID'!F:I,3,FALSE)&amp;" - Zeile "&amp;VLOOKUP(A335,'Label-ID'!F:I,2,FALSE)&amp;" - "&amp;VLOOKUP(A335,'Label-ID'!F:I,4,FALSE)))</f>
        <v>Anlage GK - Zeile 15 - Nur bei unbeschränkt steuerpflichtigen Körperschaften i. S. des § 1 Abs. 1 Nr. 1 bis 3 KStG Dazu / Davon ab: Einkünfte aus der Beteiligung an vermögensverwaltenden Personengesellschaften (lt. gesonderter Einzelaufstellung)</v>
      </c>
      <c r="C335" s="56">
        <f>KST</f>
        <v>0.15825</v>
      </c>
      <c r="D335" s="23">
        <f>IFERROR(VLOOKUP(A335,'Tats_Steuer(1)'!E:G,3,FALSE),0)*IF(C335=0,1,C335)</f>
        <v>0</v>
      </c>
      <c r="E335" s="19"/>
      <c r="F335" s="2"/>
    </row>
    <row r="336" spans="1:6" collapsed="1" x14ac:dyDescent="0.55000000000000004">
      <c r="A336" s="29" t="s">
        <v>1232</v>
      </c>
      <c r="B336" s="30" t="s">
        <v>1231</v>
      </c>
      <c r="C336" s="31"/>
      <c r="D336" s="32">
        <f>-D337+D338+D339+D340</f>
        <v>0</v>
      </c>
      <c r="E336" s="19"/>
      <c r="F336" s="2"/>
    </row>
    <row r="337" spans="1:6" ht="20.399999999999999" hidden="1" outlineLevel="1" x14ac:dyDescent="0.55000000000000004">
      <c r="A337" s="21" t="s">
        <v>984</v>
      </c>
      <c r="B337" s="22" t="str">
        <f>IFERROR(VLOOKUP(A337,'Label-ID'!D:I,5,FALSE)&amp;" - Zeile "&amp;VLOOKUP(A337,'Label-ID'!D:I,4,FALSE)&amp;" - "&amp;VLOOKUP(A337,'Label-ID'!D:I,6,FALSE),IFERROR(VLOOKUP(A337,'Label-ID'!E:I,4,FALSE)&amp;" - Zeile "&amp;VLOOKUP(A337,'Label-ID'!E:I,3,FALSE)&amp;" - "&amp;VLOOKUP(A337,'Label-ID'!E:I,5,FALSE),VLOOKUP(A337,'Label-ID'!F:I,3,FALSE)&amp;" - Zeile "&amp;VLOOKUP(A337,'Label-ID'!F:I,2,FALSE)&amp;" - "&amp;VLOOKUP(A337,'Label-ID'!F:I,4,FALSE)))</f>
        <v xml:space="preserve">Anlage GK - Zeile 16 - Davon ab / Dazu: Im Betrag lt. Zeile 11 enthaltener (tatsächlicher) Gewinn / Verlust aus dem Betrieb von Handelsschiffen im internationalen Verkehr, der nach § 5a EStG pauschal zu ermitteln ist </v>
      </c>
      <c r="C337" s="56">
        <f>KST</f>
        <v>0.15825</v>
      </c>
      <c r="D337" s="23">
        <f>IFERROR(VLOOKUP(A337,'Tats_Steuer(1)'!E:G,3,FALSE),0)*IF(C337=0,1,C337)</f>
        <v>1582.5</v>
      </c>
      <c r="E337" s="19"/>
      <c r="F337" s="2"/>
    </row>
    <row r="338" spans="1:6" ht="20.399999999999999" hidden="1" outlineLevel="1" x14ac:dyDescent="0.55000000000000004">
      <c r="A338" s="21" t="s">
        <v>985</v>
      </c>
      <c r="B338" s="22" t="str">
        <f>IFERROR(VLOOKUP(A338,'Label-ID'!D:I,5,FALSE)&amp;" - Zeile "&amp;VLOOKUP(A338,'Label-ID'!D:I,4,FALSE)&amp;" - "&amp;VLOOKUP(A338,'Label-ID'!D:I,6,FALSE),IFERROR(VLOOKUP(A338,'Label-ID'!E:I,4,FALSE)&amp;" - Zeile "&amp;VLOOKUP(A338,'Label-ID'!E:I,3,FALSE)&amp;" - "&amp;VLOOKUP(A338,'Label-ID'!E:I,5,FALSE),VLOOKUP(A338,'Label-ID'!F:I,3,FALSE)&amp;" - Zeile "&amp;VLOOKUP(A338,'Label-ID'!F:I,2,FALSE)&amp;" - "&amp;VLOOKUP(A338,'Label-ID'!F:I,4,FALSE)))</f>
        <v>Anlage GK - Zeile 17 - Dazu / Davon ab: Pauschaler Gewinn / Verlust aus dem Betrieb von Handelsschiffen bei gesonderter Gewinnermittlung nach § 5a EStG</v>
      </c>
      <c r="C338" s="56">
        <f>KST</f>
        <v>0.15825</v>
      </c>
      <c r="D338" s="23">
        <f>IFERROR(VLOOKUP(A338,'Tats_Steuer(1)'!E:G,3,FALSE),0)*IF(C338=0,1,C338)</f>
        <v>1582.5</v>
      </c>
      <c r="E338" s="19"/>
      <c r="F338" s="2"/>
    </row>
    <row r="339" spans="1:6" hidden="1" outlineLevel="1" x14ac:dyDescent="0.55000000000000004">
      <c r="A339" s="20" t="s">
        <v>3266</v>
      </c>
      <c r="B339" s="22" t="str">
        <f>IFERROR(VLOOKUP(A339,'Label-ID'!D:I,5,FALSE)&amp;" - Zeile "&amp;VLOOKUP(A339,'Label-ID'!D:I,4,FALSE)&amp;" - "&amp;VLOOKUP(A339,'Label-ID'!D:I,6,FALSE),IFERROR(VLOOKUP(A339,'Label-ID'!E:I,4,FALSE)&amp;" - Zeile "&amp;VLOOKUP(A339,'Label-ID'!E:I,3,FALSE)&amp;" - "&amp;VLOOKUP(A339,'Label-ID'!E:I,5,FALSE),VLOOKUP(A339,'Label-ID'!F:I,3,FALSE)&amp;" - Zeile "&amp;VLOOKUP(A339,'Label-ID'!F:I,2,FALSE)&amp;" - "&amp;VLOOKUP(A339,'Label-ID'!F:I,4,FALSE)))</f>
        <v>GewSt 1 A - Zeile 38 - Unterschiedsbetrag nach § 5a Abs. 4 EStG</v>
      </c>
      <c r="C339" s="56">
        <f>GEWST</f>
        <v>0.14174999999999999</v>
      </c>
      <c r="D339" s="23">
        <f>IFERROR(VLOOKUP(A339,'Tats_Steuer(1)'!E:G,3,FALSE),0)*IF(C339=0,1,C339)</f>
        <v>0</v>
      </c>
      <c r="E339" s="19"/>
      <c r="F339" s="2"/>
    </row>
    <row r="340" spans="1:6" hidden="1" outlineLevel="1" x14ac:dyDescent="0.55000000000000004">
      <c r="A340" s="20" t="s">
        <v>3264</v>
      </c>
      <c r="B340" s="22" t="str">
        <f>IFERROR(VLOOKUP(A340,'Label-ID'!D:I,5,FALSE)&amp;" - Zeile "&amp;VLOOKUP(A340,'Label-ID'!D:I,4,FALSE)&amp;" - "&amp;VLOOKUP(A340,'Label-ID'!D:I,6,FALSE),IFERROR(VLOOKUP(A340,'Label-ID'!E:I,4,FALSE)&amp;" - Zeile "&amp;VLOOKUP(A340,'Label-ID'!E:I,3,FALSE)&amp;" - "&amp;VLOOKUP(A340,'Label-ID'!E:I,5,FALSE),VLOOKUP(A340,'Label-ID'!F:I,3,FALSE)&amp;" - Zeile "&amp;VLOOKUP(A340,'Label-ID'!F:I,2,FALSE)&amp;" - "&amp;VLOOKUP(A340,'Label-ID'!F:I,4,FALSE)))</f>
        <v>GewSt 1 A - Zeile 39 - Sondervergütungen nach § 5a Abs. 4a EStG</v>
      </c>
      <c r="C340" s="56">
        <f>GEWST</f>
        <v>0.14174999999999999</v>
      </c>
      <c r="D340" s="23">
        <f>IFERROR(VLOOKUP(A340,'Tats_Steuer(1)'!E:G,3,FALSE),0)*IF(C340=0,1,C340)</f>
        <v>0</v>
      </c>
      <c r="E340" s="19"/>
      <c r="F340" s="2"/>
    </row>
    <row r="341" spans="1:6" collapsed="1" x14ac:dyDescent="0.55000000000000004">
      <c r="A341" s="29" t="s">
        <v>1233</v>
      </c>
      <c r="B341" s="30" t="s">
        <v>1234</v>
      </c>
      <c r="C341" s="31"/>
      <c r="D341" s="32">
        <f>-D342-D343+D344+D345-D346+D347+D348</f>
        <v>-1800</v>
      </c>
    </row>
    <row r="342" spans="1:6" ht="30.6" hidden="1" outlineLevel="1" x14ac:dyDescent="0.55000000000000004">
      <c r="A342" s="20" t="s">
        <v>1235</v>
      </c>
      <c r="B342" s="22" t="str">
        <f>IFERROR(VLOOKUP(A342,'Label-ID'!D:I,5,FALSE)&amp;" - Zeile "&amp;VLOOKUP(A342,'Label-ID'!D:I,4,FALSE)&amp;" - "&amp;VLOOKUP(A342,'Label-ID'!D:I,6,FALSE),IFERROR(VLOOKUP(A342,'Label-ID'!E:I,4,FALSE)&amp;" - Zeile "&amp;VLOOKUP(A342,'Label-ID'!E:I,3,FALSE)&amp;" - "&amp;VLOOKUP(A342,'Label-ID'!E:I,5,FALSE),VLOOKUP(A342,'Label-ID'!F:I,3,FALSE)&amp;" - Zeile "&amp;VLOOKUP(A342,'Label-ID'!F:I,2,FALSE)&amp;" - "&amp;VLOOKUP(A342,'Label-ID'!F:I,4,FALSE)))</f>
        <v>Anlage GK - Zeile 18 - (Zeilen 18 bis 24 nur ausfüllen, wenn ein Antrag nach § 64 Abs. 5 oder 6 AO gestellt wird.)  Davon ab: Einnahmen aus der Verwertung von Altpapier, das unentgeltlich außerhalb einer ständig dafür vorgehaltenen Verkaufsstelle erworben wurde</v>
      </c>
      <c r="C342" s="56">
        <f t="shared" ref="C342:C348" si="17">TAXCURR</f>
        <v>0.3</v>
      </c>
      <c r="D342" s="23">
        <f>IFERROR(VLOOKUP(A342,'Tats_Steuer(1)'!E:G,3,FALSE),0)*IF(C342=0,1,C342)</f>
        <v>3000</v>
      </c>
      <c r="E342" s="2"/>
      <c r="F342" s="2"/>
    </row>
    <row r="343" spans="1:6" ht="20.399999999999999" hidden="1" outlineLevel="1" x14ac:dyDescent="0.55000000000000004">
      <c r="A343" s="20" t="s">
        <v>1236</v>
      </c>
      <c r="B343" s="22" t="str">
        <f>IFERROR(VLOOKUP(A343,'Label-ID'!D:I,5,FALSE)&amp;" - Zeile "&amp;VLOOKUP(A343,'Label-ID'!D:I,4,FALSE)&amp;" - "&amp;VLOOKUP(A343,'Label-ID'!D:I,6,FALSE),IFERROR(VLOOKUP(A343,'Label-ID'!E:I,4,FALSE)&amp;" - Zeile "&amp;VLOOKUP(A343,'Label-ID'!E:I,3,FALSE)&amp;" - "&amp;VLOOKUP(A343,'Label-ID'!E:I,5,FALSE),VLOOKUP(A343,'Label-ID'!F:I,3,FALSE)&amp;" - Zeile "&amp;VLOOKUP(A343,'Label-ID'!F:I,2,FALSE)&amp;" - "&amp;VLOOKUP(A343,'Label-ID'!F:I,4,FALSE)))</f>
        <v>Anlage GK - Zeile 19 - Davon ab: Einnahmen aus der Verwertung von Altmaterial (außer Altpapier), das unentgeltlich außerhalb einer ständig dafür vorgehaltenen Verkaufsstelle erworben wurde</v>
      </c>
      <c r="C343" s="56">
        <f t="shared" si="17"/>
        <v>0.3</v>
      </c>
      <c r="D343" s="23">
        <f>IFERROR(VLOOKUP(A343,'Tats_Steuer(1)'!E:G,3,FALSE),0)*IF(C343=0,1,C343)</f>
        <v>3000</v>
      </c>
      <c r="E343" s="2"/>
      <c r="F343" s="2"/>
    </row>
    <row r="344" spans="1:6" ht="20.399999999999999" hidden="1" outlineLevel="1" x14ac:dyDescent="0.55000000000000004">
      <c r="A344" s="20" t="s">
        <v>1237</v>
      </c>
      <c r="B344" s="22" t="str">
        <f>IFERROR(VLOOKUP(A344,'Label-ID'!D:I,5,FALSE)&amp;" - Zeile "&amp;VLOOKUP(A344,'Label-ID'!D:I,4,FALSE)&amp;" - "&amp;VLOOKUP(A344,'Label-ID'!D:I,6,FALSE),IFERROR(VLOOKUP(A344,'Label-ID'!E:I,4,FALSE)&amp;" - Zeile "&amp;VLOOKUP(A344,'Label-ID'!E:I,3,FALSE)&amp;" - "&amp;VLOOKUP(A344,'Label-ID'!E:I,5,FALSE),VLOOKUP(A344,'Label-ID'!F:I,3,FALSE)&amp;" - Zeile "&amp;VLOOKUP(A344,'Label-ID'!F:I,2,FALSE)&amp;" - "&amp;VLOOKUP(A344,'Label-ID'!F:I,4,FALSE)))</f>
        <v>Anlage GK - Zeile 20 - Dazu: Mit den Einnahmen lt. Zeilen 18 und 19 in Zusammenhang stehende tatsächliche Aufwendungen</v>
      </c>
      <c r="C344" s="56">
        <f t="shared" si="17"/>
        <v>0.3</v>
      </c>
      <c r="D344" s="23">
        <f>IFERROR(VLOOKUP(A344,'Tats_Steuer(1)'!E:G,3,FALSE),0)*IF(C344=0,1,C344)</f>
        <v>3000</v>
      </c>
      <c r="E344" s="2"/>
      <c r="F344" s="2"/>
    </row>
    <row r="345" spans="1:6" ht="20.399999999999999" hidden="1" outlineLevel="1" x14ac:dyDescent="0.55000000000000004">
      <c r="A345" s="20" t="s">
        <v>1238</v>
      </c>
      <c r="B345" s="22" t="str">
        <f>IFERROR(VLOOKUP(A345,'Label-ID'!D:I,5,FALSE)&amp;" - Zeile "&amp;VLOOKUP(A345,'Label-ID'!D:I,4,FALSE)&amp;" - "&amp;VLOOKUP(A345,'Label-ID'!D:I,6,FALSE),IFERROR(VLOOKUP(A345,'Label-ID'!E:I,4,FALSE)&amp;" - Zeile "&amp;VLOOKUP(A345,'Label-ID'!E:I,3,FALSE)&amp;" - "&amp;VLOOKUP(A345,'Label-ID'!E:I,5,FALSE),VLOOKUP(A345,'Label-ID'!F:I,3,FALSE)&amp;" - Zeile "&amp;VLOOKUP(A345,'Label-ID'!F:I,2,FALSE)&amp;" - "&amp;VLOOKUP(A345,'Label-ID'!F:I,4,FALSE)))</f>
        <v>Anlage GK - Zeile 21 - Dazu: Anzusetzender branchenüblicher Reingewinn aus der Verwertung von Altmaterial nach § 64 Abs. 5 AO (5% des Betrages lt. Zeile 18 zuzüglich 20% des Betrages lt. Zeile 19)</v>
      </c>
      <c r="C345" s="56">
        <f t="shared" si="17"/>
        <v>0.3</v>
      </c>
      <c r="D345" s="23">
        <f>IFERROR(VLOOKUP(A345,'Tats_Steuer(1)'!E:G,3,FALSE),0)*IF(C345=0,1,C345)</f>
        <v>750</v>
      </c>
      <c r="E345" s="2"/>
      <c r="F345" s="2"/>
    </row>
    <row r="346" spans="1:6" hidden="1" outlineLevel="1" x14ac:dyDescent="0.55000000000000004">
      <c r="A346" s="20" t="s">
        <v>1239</v>
      </c>
      <c r="B346" s="22" t="str">
        <f>IFERROR(VLOOKUP(A346,'Label-ID'!D:I,5,FALSE)&amp;" - Zeile "&amp;VLOOKUP(A346,'Label-ID'!D:I,4,FALSE)&amp;" - "&amp;VLOOKUP(A346,'Label-ID'!D:I,6,FALSE),IFERROR(VLOOKUP(A346,'Label-ID'!E:I,4,FALSE)&amp;" - Zeile "&amp;VLOOKUP(A346,'Label-ID'!E:I,3,FALSE)&amp;" - "&amp;VLOOKUP(A346,'Label-ID'!E:I,5,FALSE),VLOOKUP(A346,'Label-ID'!F:I,3,FALSE)&amp;" - Zeile "&amp;VLOOKUP(A346,'Label-ID'!F:I,2,FALSE)&amp;" - "&amp;VLOOKUP(A346,'Label-ID'!F:I,4,FALSE)))</f>
        <v xml:space="preserve">Anlage GK - Zeile 22 - Davon ab: Einnahmen aus Tätigkeiten nach § 64 Abs. 6 AO </v>
      </c>
      <c r="C346" s="56">
        <f t="shared" si="17"/>
        <v>0.3</v>
      </c>
      <c r="D346" s="23">
        <f>IFERROR(VLOOKUP(A346,'Tats_Steuer(1)'!E:G,3,FALSE),0)*IF(C346=0,1,C346)</f>
        <v>3000</v>
      </c>
      <c r="E346" s="2"/>
      <c r="F346" s="2"/>
    </row>
    <row r="347" spans="1:6" ht="20.399999999999999" hidden="1" outlineLevel="1" x14ac:dyDescent="0.55000000000000004">
      <c r="A347" s="20" t="s">
        <v>1240</v>
      </c>
      <c r="B347" s="22" t="str">
        <f>IFERROR(VLOOKUP(A347,'Label-ID'!D:I,5,FALSE)&amp;" - Zeile "&amp;VLOOKUP(A347,'Label-ID'!D:I,4,FALSE)&amp;" - "&amp;VLOOKUP(A347,'Label-ID'!D:I,6,FALSE),IFERROR(VLOOKUP(A347,'Label-ID'!E:I,4,FALSE)&amp;" - Zeile "&amp;VLOOKUP(A347,'Label-ID'!E:I,3,FALSE)&amp;" - "&amp;VLOOKUP(A347,'Label-ID'!E:I,5,FALSE),VLOOKUP(A347,'Label-ID'!F:I,3,FALSE)&amp;" - Zeile "&amp;VLOOKUP(A347,'Label-ID'!F:I,2,FALSE)&amp;" - "&amp;VLOOKUP(A347,'Label-ID'!F:I,4,FALSE)))</f>
        <v>Anlage GK - Zeile 23 - Dazu: Mit den Einnahmen lt. Zeile 22 in Zusammenhang stehende tatsächliche Aufwendungen</v>
      </c>
      <c r="C347" s="56">
        <f t="shared" si="17"/>
        <v>0.3</v>
      </c>
      <c r="D347" s="23">
        <f>IFERROR(VLOOKUP(A347,'Tats_Steuer(1)'!E:G,3,FALSE),0)*IF(C347=0,1,C347)</f>
        <v>3000</v>
      </c>
      <c r="E347" s="2"/>
      <c r="F347" s="2"/>
    </row>
    <row r="348" spans="1:6" hidden="1" outlineLevel="1" x14ac:dyDescent="0.55000000000000004">
      <c r="A348" s="20" t="s">
        <v>1241</v>
      </c>
      <c r="B348" s="22" t="str">
        <f>IFERROR(VLOOKUP(A348,'Label-ID'!D:I,5,FALSE)&amp;" - Zeile "&amp;VLOOKUP(A348,'Label-ID'!D:I,4,FALSE)&amp;" - "&amp;VLOOKUP(A348,'Label-ID'!D:I,6,FALSE),IFERROR(VLOOKUP(A348,'Label-ID'!E:I,4,FALSE)&amp;" - Zeile "&amp;VLOOKUP(A348,'Label-ID'!E:I,3,FALSE)&amp;" - "&amp;VLOOKUP(A348,'Label-ID'!E:I,5,FALSE),VLOOKUP(A348,'Label-ID'!F:I,3,FALSE)&amp;" - Zeile "&amp;VLOOKUP(A348,'Label-ID'!F:I,2,FALSE)&amp;" - "&amp;VLOOKUP(A348,'Label-ID'!F:I,4,FALSE)))</f>
        <v>Anlage GK - Zeile 24 - Dazu: Pauschalierter Gewinn nach § 64 Abs. 6 AO (15% des Betrages lt. Zeile 22)</v>
      </c>
      <c r="C348" s="56">
        <f t="shared" si="17"/>
        <v>0.3</v>
      </c>
      <c r="D348" s="23">
        <f>IFERROR(VLOOKUP(A348,'Tats_Steuer(1)'!E:G,3,FALSE),0)*IF(C348=0,1,C348)</f>
        <v>450</v>
      </c>
      <c r="E348" s="2"/>
      <c r="F348" s="2"/>
    </row>
    <row r="349" spans="1:6" collapsed="1" x14ac:dyDescent="0.55000000000000004">
      <c r="A349" s="43" t="s">
        <v>115</v>
      </c>
      <c r="B349" s="16" t="s">
        <v>116</v>
      </c>
      <c r="C349" s="1"/>
      <c r="D349" s="2">
        <f>D350+D351</f>
        <v>3000</v>
      </c>
      <c r="E349" s="2">
        <f>-D349</f>
        <v>-3000</v>
      </c>
      <c r="F349" s="2">
        <f>D349+E349</f>
        <v>0</v>
      </c>
    </row>
    <row r="350" spans="1:6" ht="20.399999999999999" hidden="1" outlineLevel="1" x14ac:dyDescent="0.55000000000000004">
      <c r="A350" s="20" t="s">
        <v>975</v>
      </c>
      <c r="B350" s="22" t="str">
        <f>IFERROR(VLOOKUP(A350,'Label-ID'!D:I,5,FALSE)&amp;" - Zeile "&amp;VLOOKUP(A350,'Label-ID'!D:I,4,FALSE)&amp;" - "&amp;VLOOKUP(A350,'Label-ID'!D:I,6,FALSE),IFERROR(VLOOKUP(A350,'Label-ID'!E:I,4,FALSE)&amp;" - Zeile "&amp;VLOOKUP(A350,'Label-ID'!E:I,3,FALSE)&amp;" - "&amp;VLOOKUP(A350,'Label-ID'!E:I,5,FALSE),VLOOKUP(A350,'Label-ID'!F:I,3,FALSE)&amp;" - Zeile "&amp;VLOOKUP(A350,'Label-ID'!F:I,2,FALSE)&amp;" - "&amp;VLOOKUP(A350,'Label-ID'!F:I,4,FALSE)))</f>
        <v>Anlage GK - Zeile 11.2.1 - Dazu: Korrektur nach § 5b Abs. 1 Satz 2 EStG bzw. § 60 Abs. 2 EStDV zur Anpassung an die steuerlich maßgeblichen Wertansätze (ohne True-Up-Effekte / ohne Effekte aus Umwandlungen) (temporär)</v>
      </c>
      <c r="C350" s="56">
        <f>TAXCURR</f>
        <v>0.3</v>
      </c>
      <c r="D350" s="23">
        <f>IFERROR(VLOOKUP(A350,'Tats_Steuer(1)'!E:G,3,FALSE),0)*IF(C350=0,1,C350)</f>
        <v>0</v>
      </c>
      <c r="E350" s="2"/>
      <c r="F350" s="2"/>
    </row>
    <row r="351" spans="1:6" ht="20.399999999999999" hidden="1" outlineLevel="1" x14ac:dyDescent="0.55000000000000004">
      <c r="A351" s="20" t="s">
        <v>977</v>
      </c>
      <c r="B351" s="22" t="str">
        <f>IFERROR(VLOOKUP(A351,'Label-ID'!D:I,5,FALSE)&amp;" - Zeile "&amp;VLOOKUP(A351,'Label-ID'!D:I,4,FALSE)&amp;" - "&amp;VLOOKUP(A351,'Label-ID'!D:I,6,FALSE),IFERROR(VLOOKUP(A351,'Label-ID'!E:I,4,FALSE)&amp;" - Zeile "&amp;VLOOKUP(A351,'Label-ID'!E:I,3,FALSE)&amp;" - "&amp;VLOOKUP(A351,'Label-ID'!E:I,5,FALSE),VLOOKUP(A351,'Label-ID'!F:I,3,FALSE)&amp;" - Zeile "&amp;VLOOKUP(A351,'Label-ID'!F:I,2,FALSE)&amp;" - "&amp;VLOOKUP(A351,'Label-ID'!F:I,4,FALSE)))</f>
        <v>Anlage GK - Zeile 11.2.3 - Dazu: Korrektur des Steuer-/Handelsbilanzergebnisses durch Änderung in einer True-Up-Periode (temporär)</v>
      </c>
      <c r="C351" s="56">
        <f>TAXCURR</f>
        <v>0.3</v>
      </c>
      <c r="D351" s="23">
        <f>IFERROR(VLOOKUP(A351,'Tats_Steuer(1)'!E:G,3,FALSE),0)*IF(C351=0,1,C351)</f>
        <v>3000</v>
      </c>
      <c r="E351" s="2"/>
      <c r="F351" s="2"/>
    </row>
    <row r="352" spans="1:6" ht="14.7" collapsed="1" thickBot="1" x14ac:dyDescent="0.6">
      <c r="A352" s="16" t="s">
        <v>117</v>
      </c>
      <c r="B352" s="16" t="s">
        <v>118</v>
      </c>
      <c r="C352" s="1"/>
      <c r="D352" s="2">
        <f>D353+D354+D355</f>
        <v>0</v>
      </c>
      <c r="E352" s="2">
        <v>0</v>
      </c>
      <c r="F352" s="2">
        <f>D352+E352</f>
        <v>0</v>
      </c>
    </row>
    <row r="353" spans="1:6" s="42" customFormat="1" ht="20.399999999999999" hidden="1" outlineLevel="1" x14ac:dyDescent="0.55000000000000004">
      <c r="A353" s="20" t="s">
        <v>40</v>
      </c>
      <c r="B353" s="22" t="str">
        <f>IFERROR(VLOOKUP(A353,'Label-ID'!D:I,5,FALSE)&amp;" - Zeile "&amp;VLOOKUP(A353,'Label-ID'!D:I,4,FALSE)&amp;" - "&amp;VLOOKUP(A353,'Label-ID'!D:I,6,FALSE),IFERROR(VLOOKUP(A353,'Label-ID'!E:I,4,FALSE)&amp;" - Zeile "&amp;VLOOKUP(A353,'Label-ID'!E:I,3,FALSE)&amp;" - "&amp;VLOOKUP(A353,'Label-ID'!E:I,5,FALSE),VLOOKUP(A353,'Label-ID'!F:I,3,FALSE)&amp;" - Zeile "&amp;VLOOKUP(A353,'Label-ID'!F:I,2,FALSE)&amp;" - "&amp;VLOOKUP(A353,'Label-ID'!F:I,4,FALSE)))</f>
        <v>Anlage ZVE - Zeile 43 - Einkommenskorrekturen bei einer Organgesellschaft Zwischensumme (Bei einer Organgesellschaft: Einkommen der Organgesellschaft vor Zurechnung an den Organträger)</v>
      </c>
      <c r="C353" s="56">
        <f>KST</f>
        <v>0.15825</v>
      </c>
      <c r="D353" s="23">
        <f>IF('Stammdaten(1)'!$O$2=0,IFERROR(VLOOKUP(A353,'Tats_Steuer(1)'!E:G,3,FALSE),0)*IF(C353=0,1,C353),0)</f>
        <v>0</v>
      </c>
      <c r="E353" s="2"/>
      <c r="F353" s="2"/>
    </row>
    <row r="354" spans="1:6" s="42" customFormat="1" ht="20.399999999999999" hidden="1" outlineLevel="1" x14ac:dyDescent="0.55000000000000004">
      <c r="A354" s="20" t="s">
        <v>40</v>
      </c>
      <c r="B354" s="22" t="str">
        <f>IFERROR(VLOOKUP(A354,'Label-ID'!D:I,5,FALSE)&amp;" - Zeile "&amp;VLOOKUP(A354,'Label-ID'!D:I,4,FALSE)&amp;" - "&amp;VLOOKUP(A354,'Label-ID'!D:I,6,FALSE),IFERROR(VLOOKUP(A354,'Label-ID'!E:I,4,FALSE)&amp;" - Zeile "&amp;VLOOKUP(A354,'Label-ID'!E:I,3,FALSE)&amp;" - "&amp;VLOOKUP(A354,'Label-ID'!E:I,5,FALSE),VLOOKUP(A354,'Label-ID'!F:I,3,FALSE)&amp;" - Zeile "&amp;VLOOKUP(A354,'Label-ID'!F:I,2,FALSE)&amp;" - "&amp;VLOOKUP(A354,'Label-ID'!F:I,4,FALSE)))</f>
        <v>Anlage ZVE - Zeile 43 - Einkommenskorrekturen bei einer Organgesellschaft Zwischensumme (Bei einer Organgesellschaft: Einkommen der Organgesellschaft vor Zurechnung an den Organträger)</v>
      </c>
      <c r="C354" s="56">
        <f>SOLZ</f>
        <v>5.5E-2</v>
      </c>
      <c r="D354" s="23">
        <f>IF('Stammdaten(1)'!$O$2=0,IFERROR(VLOOKUP(A354,'Tats_Steuer(1)'!E:G,3,FALSE),0)*IF(C354=0,1,C354),0)</f>
        <v>0</v>
      </c>
      <c r="E354" s="2"/>
      <c r="F354" s="2"/>
    </row>
    <row r="355" spans="1:6" s="42" customFormat="1" ht="14.7" hidden="1" outlineLevel="1" thickBot="1" x14ac:dyDescent="0.6">
      <c r="A355" s="20" t="s">
        <v>41</v>
      </c>
      <c r="B355" s="22" t="e">
        <f>IFERROR(VLOOKUP(A355,'Label-ID'!D:I,5,FALSE)&amp;" - Zeile "&amp;VLOOKUP(A355,'Label-ID'!D:I,4,FALSE)&amp;" - "&amp;VLOOKUP(A355,'Label-ID'!D:I,6,FALSE),IFERROR(VLOOKUP(A355,'Label-ID'!E:I,4,FALSE)&amp;" - Zeile "&amp;VLOOKUP(A355,'Label-ID'!E:I,3,FALSE)&amp;" - "&amp;VLOOKUP(A355,'Label-ID'!E:I,5,FALSE),VLOOKUP(A355,'Label-ID'!F:I,3,FALSE)&amp;" - Zeile "&amp;VLOOKUP(A355,'Label-ID'!F:I,2,FALSE)&amp;" - "&amp;VLOOKUP(A355,'Label-ID'!F:I,4,FALSE)))</f>
        <v>#N/A</v>
      </c>
      <c r="C355" s="56">
        <f>HEBESATZ*0.035</f>
        <v>0.14000000000000001</v>
      </c>
      <c r="D355" s="23">
        <f>IF('Stammdaten(1)'!$O$2=0,IFERROR(VLOOKUP(A355,'Tats_Steuer(1)'!E:G,3,FALSE),0)*IF(C355=0,1,C355),0)</f>
        <v>0</v>
      </c>
      <c r="E355" s="2"/>
      <c r="F355" s="2"/>
    </row>
    <row r="356" spans="1:6" ht="14.7" collapsed="1" thickBot="1" x14ac:dyDescent="0.6">
      <c r="A356" s="43" t="s">
        <v>119</v>
      </c>
      <c r="B356" s="16" t="s">
        <v>120</v>
      </c>
      <c r="C356" s="1"/>
      <c r="D356" s="2">
        <f>D357</f>
        <v>0</v>
      </c>
      <c r="E356" s="7">
        <v>0</v>
      </c>
      <c r="F356" s="2">
        <f>D356+E356</f>
        <v>0</v>
      </c>
    </row>
    <row r="357" spans="1:6" hidden="1" outlineLevel="1" x14ac:dyDescent="0.55000000000000004">
      <c r="A357" s="20" t="s">
        <v>1014</v>
      </c>
      <c r="B357" s="22" t="str">
        <f>IFERROR(VLOOKUP(A357,'Label-ID'!D:I,5,FALSE)&amp;" - Zeile "&amp;VLOOKUP(A357,'Label-ID'!D:I,4,FALSE)&amp;" - "&amp;VLOOKUP(A357,'Label-ID'!D:I,6,FALSE),IFERROR(VLOOKUP(A357,'Label-ID'!E:I,4,FALSE)&amp;" - Zeile "&amp;VLOOKUP(A357,'Label-ID'!E:I,3,FALSE)&amp;" - "&amp;VLOOKUP(A357,'Label-ID'!E:I,5,FALSE),VLOOKUP(A357,'Label-ID'!F:I,3,FALSE)&amp;" - Zeile "&amp;VLOOKUP(A357,'Label-ID'!F:I,2,FALSE)&amp;" - "&amp;VLOOKUP(A357,'Label-ID'!F:I,4,FALSE)))</f>
        <v>Anlage GK - Zeile 51.7 - Dazu: Umlage für steuerliche Risiken</v>
      </c>
      <c r="C357" s="56">
        <f>KST</f>
        <v>0.15825</v>
      </c>
      <c r="D357" s="23">
        <f>IFERROR(VLOOKUP(A357,'Tats_Steuer(1)'!E:G,3,FALSE),0)*IF(C357=0,1,C357)</f>
        <v>0</v>
      </c>
      <c r="E357" s="19"/>
      <c r="F357" s="2"/>
    </row>
    <row r="358" spans="1:6" x14ac:dyDescent="0.55000000000000004">
      <c r="A358" s="16" t="s">
        <v>4</v>
      </c>
      <c r="B358" s="16" t="s">
        <v>4</v>
      </c>
      <c r="C358" s="1"/>
    </row>
    <row r="359" spans="1:6" x14ac:dyDescent="0.55000000000000004">
      <c r="A359" s="14" t="s">
        <v>121</v>
      </c>
      <c r="B359" s="14" t="s">
        <v>122</v>
      </c>
      <c r="C359" s="5"/>
      <c r="D359" s="5" t="s">
        <v>33</v>
      </c>
      <c r="E359" s="5" t="s">
        <v>33</v>
      </c>
      <c r="F359" s="5" t="s">
        <v>33</v>
      </c>
    </row>
    <row r="360" spans="1:6" x14ac:dyDescent="0.55000000000000004">
      <c r="A360" s="16" t="s">
        <v>123</v>
      </c>
      <c r="B360" s="16" t="s">
        <v>124</v>
      </c>
      <c r="C360" s="1"/>
      <c r="D360" s="2">
        <v>0</v>
      </c>
      <c r="E360" s="2"/>
      <c r="F360" s="2">
        <f>D360+E360</f>
        <v>0</v>
      </c>
    </row>
    <row r="361" spans="1:6" x14ac:dyDescent="0.55000000000000004">
      <c r="A361" s="16" t="s">
        <v>125</v>
      </c>
      <c r="B361" s="16" t="s">
        <v>126</v>
      </c>
      <c r="C361" s="1"/>
      <c r="D361" s="2">
        <v>0</v>
      </c>
      <c r="E361" s="2"/>
      <c r="F361" s="2">
        <f>D361+E361</f>
        <v>0</v>
      </c>
    </row>
    <row r="362" spans="1:6" x14ac:dyDescent="0.55000000000000004">
      <c r="A362" s="16" t="s">
        <v>127</v>
      </c>
      <c r="B362" s="16" t="s">
        <v>128</v>
      </c>
      <c r="C362" s="1"/>
      <c r="D362" s="2"/>
      <c r="E362" s="2">
        <f>VLOOKUP(A362,'TRR(1)'!A:E,4,FALSE)</f>
        <v>0</v>
      </c>
      <c r="F362" s="2">
        <f>D362+E362</f>
        <v>0</v>
      </c>
    </row>
    <row r="363" spans="1:6" collapsed="1" x14ac:dyDescent="0.55000000000000004">
      <c r="A363" s="43" t="s">
        <v>129</v>
      </c>
      <c r="B363" s="16" t="s">
        <v>130</v>
      </c>
      <c r="C363" s="1"/>
      <c r="D363" s="2">
        <f>D364</f>
        <v>0</v>
      </c>
      <c r="E363" s="2">
        <v>0</v>
      </c>
      <c r="F363" s="2">
        <f>D363+E363</f>
        <v>0</v>
      </c>
    </row>
    <row r="364" spans="1:6" ht="20.399999999999999" hidden="1" outlineLevel="1" x14ac:dyDescent="0.55000000000000004">
      <c r="A364" s="20" t="s">
        <v>1059</v>
      </c>
      <c r="B364" s="22" t="str">
        <f>IFERROR(VLOOKUP(A364,'Label-ID'!D:I,5,FALSE)&amp;" - Zeile "&amp;VLOOKUP(A364,'Label-ID'!D:I,4,FALSE)&amp;" - "&amp;VLOOKUP(A364,'Label-ID'!D:I,6,FALSE),IFERROR(VLOOKUP(A364,'Label-ID'!E:I,4,FALSE)&amp;" - Zeile "&amp;VLOOKUP(A364,'Label-ID'!E:I,3,FALSE)&amp;" - "&amp;VLOOKUP(A364,'Label-ID'!E:I,5,FALSE),VLOOKUP(A364,'Label-ID'!F:I,3,FALSE)&amp;" - Zeile "&amp;VLOOKUP(A364,'Label-ID'!F:I,2,FALSE)&amp;" - "&amp;VLOOKUP(A364,'Label-ID'!F:I,4,FALSE)))</f>
        <v>Anlage GK - Zeile 66.2 - Davon ab / Dazu: Ertrag oder Gewinnminderung in Zusammenhang mit dem Anspruch auf Auszahlung des KSt-Guthabens (§ 37 Abs. 5 bis 7 KStG) - in der HB als Steuerertrag gebucht</v>
      </c>
      <c r="C364" s="56">
        <f>KST</f>
        <v>0.15825</v>
      </c>
      <c r="D364" s="23">
        <f>IFERROR(VLOOKUP(A364,'Tats_Steuer(1)'!E:G,3,FALSE),0)*IF(C364=0,1,C364)</f>
        <v>0</v>
      </c>
      <c r="E364" s="2"/>
      <c r="F364" s="2"/>
    </row>
    <row r="365" spans="1:6" x14ac:dyDescent="0.55000000000000004">
      <c r="A365" s="16" t="s">
        <v>4</v>
      </c>
      <c r="B365" s="16" t="s">
        <v>4</v>
      </c>
      <c r="C365" s="1"/>
    </row>
    <row r="366" spans="1:6" x14ac:dyDescent="0.55000000000000004">
      <c r="A366" s="14" t="s">
        <v>131</v>
      </c>
      <c r="B366" s="14" t="s">
        <v>132</v>
      </c>
      <c r="C366" s="5"/>
      <c r="D366" s="5" t="s">
        <v>33</v>
      </c>
      <c r="E366" s="5" t="s">
        <v>33</v>
      </c>
      <c r="F366" s="5" t="s">
        <v>33</v>
      </c>
    </row>
    <row r="367" spans="1:6" ht="14.7" thickBot="1" x14ac:dyDescent="0.6">
      <c r="A367" s="16" t="s">
        <v>133</v>
      </c>
      <c r="B367" s="16" t="s">
        <v>134</v>
      </c>
      <c r="C367" s="1"/>
      <c r="D367" s="2"/>
      <c r="E367" s="2">
        <f>VLOOKUP(A367,'TRR(1)'!A:E,4,FALSE)</f>
        <v>0</v>
      </c>
      <c r="F367" s="2">
        <f>D367+E367</f>
        <v>0</v>
      </c>
    </row>
    <row r="368" spans="1:6" ht="14.7" thickBot="1" x14ac:dyDescent="0.6">
      <c r="A368" s="16" t="s">
        <v>135</v>
      </c>
      <c r="B368" s="16" t="s">
        <v>136</v>
      </c>
      <c r="C368" s="1"/>
      <c r="D368" s="2">
        <f>D47+D50+D53+D56+D57+D67+D68+D71+D72+D73+D75+D76+D77+D79+D82+D83+D84+D85+D86+D97+D107+D110+D145+D151+D165+D166+D167+D178+D185+D188+D191+D193+D195+D199+D202+D205+D207+D209+D212+D215+D219+D233+D266+D279+D288+D297+D306+D160+D264+D317+D331+D332+D349+D352+D356+D360+D361+D362+D363+D367+D336+D341-D22+D238+D242</f>
        <v>-35470.5</v>
      </c>
      <c r="E368" s="7">
        <v>0</v>
      </c>
      <c r="F368" s="2">
        <f>D368+E368</f>
        <v>-35470.5</v>
      </c>
    </row>
    <row r="369" spans="1:6" x14ac:dyDescent="0.55000000000000004">
      <c r="A369" s="16" t="s">
        <v>4</v>
      </c>
      <c r="B369" s="16" t="s">
        <v>4</v>
      </c>
      <c r="C369" s="1"/>
    </row>
    <row r="370" spans="1:6" x14ac:dyDescent="0.55000000000000004">
      <c r="A370" s="15" t="s">
        <v>137</v>
      </c>
      <c r="B370" s="15" t="s">
        <v>138</v>
      </c>
      <c r="C370" s="4"/>
      <c r="D370" s="2">
        <f>D47+D50+D53+D56+D57+D67+D68+D71+D72+D73+D75+D76+D77+D79+D82+D83+D84+D85+D86+D97+D107+D110+D145+D151+D165+D166+D167+D178+D185+D188+D191+D193+D195+D199+D202+D205+D207+D209+D212+D215+D219+D233+D238+D242+D266+D279+D288+D297+D306+D160+D264+D317+D331+D332+D349+D352+D356+D360+D361+D362+D363+D367+D336+D341-D368</f>
        <v>326285.5</v>
      </c>
      <c r="E370" s="2">
        <f>E47+E50+E53+E56+E57+E67+E68+E71+E72+E73+E75+E76+E77+E79+E82+E83+E84+E85+E86+E97+E107+E110+E145+E151+E165+E166+E167+E178+E185+E188+E191+E193+E195+E199+E202+E205+E207+E209+E212+E215+E219+E233+E238+E242+E266+E279+E288+E297+E306+E160+E264+E317+E331+E332+E349+E352+E356+E360+E361+E362+E363+E367+E336+E341</f>
        <v>-306000</v>
      </c>
      <c r="F370" s="2">
        <f>D370+E370</f>
        <v>20285.5</v>
      </c>
    </row>
    <row r="371" spans="1:6" x14ac:dyDescent="0.55000000000000004">
      <c r="A371" s="16" t="s">
        <v>4</v>
      </c>
      <c r="B371" s="16" t="s">
        <v>4</v>
      </c>
      <c r="C371" s="1"/>
    </row>
    <row r="372" spans="1:6" x14ac:dyDescent="0.55000000000000004">
      <c r="A372" s="15" t="s">
        <v>139</v>
      </c>
      <c r="B372" s="15" t="s">
        <v>140</v>
      </c>
      <c r="C372" s="4"/>
      <c r="D372" s="39">
        <f>IF(D24=0,0,D370/D24)</f>
        <v>0.32305495049504951</v>
      </c>
      <c r="E372" s="39">
        <f>IF(E24=0,0,E370/E24)</f>
        <v>0.30297029702970296</v>
      </c>
      <c r="F372" s="39">
        <f>D372+E372</f>
        <v>0.62602524752475253</v>
      </c>
    </row>
    <row r="373" spans="1:6" x14ac:dyDescent="0.55000000000000004">
      <c r="A373" s="16" t="s">
        <v>4</v>
      </c>
      <c r="B373" s="16" t="s">
        <v>4</v>
      </c>
      <c r="C373" s="1"/>
    </row>
    <row r="374" spans="1:6" x14ac:dyDescent="0.55000000000000004">
      <c r="A374" s="15" t="s">
        <v>141</v>
      </c>
      <c r="B374" s="15" t="s">
        <v>142</v>
      </c>
      <c r="C374" s="4"/>
      <c r="D374" s="3">
        <v>0</v>
      </c>
      <c r="E374" s="3">
        <v>0</v>
      </c>
      <c r="F374" s="3">
        <v>0</v>
      </c>
    </row>
  </sheetData>
  <mergeCells count="7">
    <mergeCell ref="C7:D7"/>
    <mergeCell ref="C8:D8"/>
    <mergeCell ref="C2:D2"/>
    <mergeCell ref="C3:D3"/>
    <mergeCell ref="C4:D4"/>
    <mergeCell ref="C5:D5"/>
    <mergeCell ref="C6:D6"/>
  </mergeCells>
  <phoneticPr fontId="7"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52033-1D8E-4C09-92E6-48370B06A246}">
  <dimension ref="A1:I1483"/>
  <sheetViews>
    <sheetView workbookViewId="0">
      <selection activeCell="C10" sqref="C10"/>
    </sheetView>
  </sheetViews>
  <sheetFormatPr baseColWidth="10" defaultColWidth="8.83984375" defaultRowHeight="14.4" x14ac:dyDescent="0.55000000000000004"/>
  <cols>
    <col min="1" max="1" width="15.68359375" style="8" customWidth="1"/>
    <col min="2" max="2" width="3.83984375" style="8" customWidth="1"/>
    <col min="3" max="3" width="84.83984375" style="8" customWidth="1"/>
    <col min="4" max="6" width="15.68359375" style="8" customWidth="1"/>
    <col min="7" max="7" width="15.68359375" style="26" customWidth="1"/>
    <col min="8" max="8" width="20.41796875" style="8" customWidth="1"/>
    <col min="9" max="9" width="58.41796875" style="8" customWidth="1"/>
    <col min="10" max="16384" width="8.83984375" style="8"/>
  </cols>
  <sheetData>
    <row r="1" spans="1:9" x14ac:dyDescent="0.55000000000000004">
      <c r="A1" s="25" t="s">
        <v>3356</v>
      </c>
      <c r="G1" s="25" t="str">
        <f t="shared" ref="G1:G64" si="0">A1</f>
        <v>Anlage WA</v>
      </c>
      <c r="I1" s="8">
        <f t="shared" ref="I1:I64" si="1">C1</f>
        <v>0</v>
      </c>
    </row>
    <row r="2" spans="1:9" x14ac:dyDescent="0.55000000000000004">
      <c r="A2" s="25" t="s">
        <v>3356</v>
      </c>
      <c r="G2" s="25" t="str">
        <f t="shared" si="0"/>
        <v>Anlage WA</v>
      </c>
      <c r="I2" s="8">
        <f t="shared" si="1"/>
        <v>0</v>
      </c>
    </row>
    <row r="3" spans="1:9" x14ac:dyDescent="0.55000000000000004">
      <c r="A3" s="25" t="s">
        <v>957</v>
      </c>
      <c r="B3" s="25" t="s">
        <v>4</v>
      </c>
      <c r="C3" s="25" t="s">
        <v>242</v>
      </c>
      <c r="D3" s="25" t="s">
        <v>815</v>
      </c>
      <c r="G3" s="25" t="str">
        <f t="shared" si="0"/>
        <v>Zeile</v>
      </c>
      <c r="H3" s="25" t="s">
        <v>4</v>
      </c>
      <c r="I3" s="25" t="str">
        <f t="shared" si="1"/>
        <v>Bezeichnung</v>
      </c>
    </row>
    <row r="4" spans="1:9" x14ac:dyDescent="0.55000000000000004">
      <c r="A4" s="25" t="s">
        <v>4</v>
      </c>
      <c r="B4" s="25" t="s">
        <v>4</v>
      </c>
      <c r="C4" s="25" t="s">
        <v>556</v>
      </c>
      <c r="D4" s="25" t="s">
        <v>4</v>
      </c>
      <c r="G4" s="25" t="str">
        <f t="shared" si="0"/>
        <v/>
      </c>
      <c r="H4" s="25" t="s">
        <v>4</v>
      </c>
      <c r="I4" s="25" t="str">
        <f t="shared" si="1"/>
        <v>Anrechnung von Abzugssteuern nach § 36 Abs. 2 Nr. 2 i.V. mit § 36a EStG</v>
      </c>
    </row>
    <row r="5" spans="1:9" ht="21" x14ac:dyDescent="0.55000000000000004">
      <c r="A5" s="25" t="s">
        <v>4</v>
      </c>
      <c r="B5" s="25" t="s">
        <v>4</v>
      </c>
      <c r="C5" s="25" t="s">
        <v>558</v>
      </c>
      <c r="D5" s="25" t="s">
        <v>4</v>
      </c>
      <c r="G5" s="25" t="str">
        <f t="shared" si="0"/>
        <v/>
      </c>
      <c r="H5" s="25" t="s">
        <v>4</v>
      </c>
      <c r="I5" s="25" t="str">
        <f t="shared" si="1"/>
        <v>Zeilen 2 bis 7 ohne entsprechende Beträge der Organgesellschaften. Diese sind auf der Anlage OT einzutragen.</v>
      </c>
    </row>
    <row r="6" spans="1:9" x14ac:dyDescent="0.55000000000000004">
      <c r="A6" s="8" t="s">
        <v>1155</v>
      </c>
      <c r="B6" s="8" t="s">
        <v>4</v>
      </c>
      <c r="C6" s="8" t="s">
        <v>3355</v>
      </c>
      <c r="D6" s="8" t="s">
        <v>1134</v>
      </c>
      <c r="G6" s="26" t="str">
        <f t="shared" si="0"/>
        <v>2</v>
      </c>
      <c r="H6" s="8" t="s">
        <v>4</v>
      </c>
      <c r="I6" s="8" t="str">
        <f t="shared" si="1"/>
        <v>Kapitalertragsteuer lt. gesondert übermittelten Steuerbescheinigungen (ohne Beträge lt. Zeile 6)</v>
      </c>
    </row>
    <row r="7" spans="1:9" x14ac:dyDescent="0.55000000000000004">
      <c r="A7" s="8" t="s">
        <v>1934</v>
      </c>
      <c r="B7" s="8" t="s">
        <v>4</v>
      </c>
      <c r="C7" s="8" t="s">
        <v>527</v>
      </c>
      <c r="D7" s="8" t="s">
        <v>1135</v>
      </c>
      <c r="G7" s="26" t="str">
        <f t="shared" si="0"/>
        <v>2.1</v>
      </c>
      <c r="H7" s="8" t="s">
        <v>4</v>
      </c>
      <c r="I7" s="8" t="str">
        <f t="shared" si="1"/>
        <v>davon erfolgswirksam gebucht (Gesamt - Übertrag in Anlage GK)</v>
      </c>
    </row>
    <row r="8" spans="1:9" x14ac:dyDescent="0.55000000000000004">
      <c r="A8" s="8" t="s">
        <v>1932</v>
      </c>
      <c r="B8" s="8" t="s">
        <v>4</v>
      </c>
      <c r="C8" s="8" t="s">
        <v>528</v>
      </c>
      <c r="D8" s="8" t="s">
        <v>1136</v>
      </c>
      <c r="G8" s="26" t="str">
        <f t="shared" si="0"/>
        <v>2.2</v>
      </c>
      <c r="H8" s="8" t="s">
        <v>4</v>
      </c>
      <c r="I8" s="8" t="str">
        <f t="shared" si="1"/>
        <v>Anzurechnende Kapitalertragsteuer (Summe KapESt über § 8b KStG Dialog)</v>
      </c>
    </row>
    <row r="9" spans="1:9" x14ac:dyDescent="0.55000000000000004">
      <c r="A9" s="8" t="s">
        <v>3354</v>
      </c>
      <c r="B9" s="8" t="s">
        <v>4</v>
      </c>
      <c r="C9" s="8" t="s">
        <v>529</v>
      </c>
      <c r="D9" s="8" t="s">
        <v>1137</v>
      </c>
      <c r="G9" s="26" t="str">
        <f t="shared" si="0"/>
        <v>2.2.1</v>
      </c>
      <c r="H9" s="8" t="s">
        <v>4</v>
      </c>
      <c r="I9" s="8" t="str">
        <f t="shared" si="1"/>
        <v>_davon erfolgswirksam gebucht (Summe erfolgswirksam gebuchte KapESt über § 8b KStG Dialog)</v>
      </c>
    </row>
    <row r="10" spans="1:9" x14ac:dyDescent="0.55000000000000004">
      <c r="A10" s="8" t="s">
        <v>1930</v>
      </c>
      <c r="B10" s="8" t="s">
        <v>4</v>
      </c>
      <c r="C10" s="8" t="s">
        <v>530</v>
      </c>
      <c r="D10" s="8" t="s">
        <v>1138</v>
      </c>
      <c r="G10" s="26" t="str">
        <f t="shared" si="0"/>
        <v>2.3</v>
      </c>
      <c r="H10" s="8" t="s">
        <v>4</v>
      </c>
      <c r="I10" s="8" t="str">
        <f t="shared" si="1"/>
        <v>Anzurechnende Kapitalertragsteuer (sonstige)</v>
      </c>
    </row>
    <row r="11" spans="1:9" x14ac:dyDescent="0.55000000000000004">
      <c r="A11" s="8" t="s">
        <v>3353</v>
      </c>
      <c r="B11" s="8" t="s">
        <v>4</v>
      </c>
      <c r="C11" s="8" t="s">
        <v>531</v>
      </c>
      <c r="D11" s="8" t="s">
        <v>1139</v>
      </c>
      <c r="G11" s="26" t="str">
        <f t="shared" si="0"/>
        <v>2.3.1</v>
      </c>
      <c r="H11" s="8" t="s">
        <v>4</v>
      </c>
      <c r="I11" s="8" t="str">
        <f t="shared" si="1"/>
        <v>_davon erfolgswirksam gebucht (sonstige) (Ertrag - / Aufwand +)</v>
      </c>
    </row>
    <row r="12" spans="1:9" x14ac:dyDescent="0.55000000000000004">
      <c r="A12" s="8" t="s">
        <v>4</v>
      </c>
      <c r="B12" s="8" t="s">
        <v>4</v>
      </c>
      <c r="C12" s="8" t="s">
        <v>532</v>
      </c>
      <c r="D12" s="8" t="s">
        <v>3352</v>
      </c>
      <c r="G12" s="26" t="str">
        <f t="shared" si="0"/>
        <v/>
      </c>
      <c r="H12" s="8" t="s">
        <v>4</v>
      </c>
      <c r="I12" s="8" t="str">
        <f t="shared" si="1"/>
        <v>Vorschlagswert annehmen, falls beim Gesellschafter/Halter die anrechenbare Steuer noch nicht als Beteiligungsertrag gebucht wurde</v>
      </c>
    </row>
    <row r="13" spans="1:9" x14ac:dyDescent="0.55000000000000004">
      <c r="A13" s="8" t="s">
        <v>1313</v>
      </c>
      <c r="B13" s="8" t="s">
        <v>4</v>
      </c>
      <c r="C13" s="8" t="s">
        <v>3351</v>
      </c>
      <c r="D13" s="8" t="s">
        <v>1140</v>
      </c>
      <c r="G13" s="26" t="str">
        <f t="shared" si="0"/>
        <v>3</v>
      </c>
      <c r="H13" s="8" t="s">
        <v>4</v>
      </c>
      <c r="I13" s="8" t="str">
        <f t="shared" si="1"/>
        <v xml:space="preserve">Solidaritätszuschlag zur Kapitalertragsteuer lt. Zeile 2 </v>
      </c>
    </row>
    <row r="14" spans="1:9" x14ac:dyDescent="0.55000000000000004">
      <c r="A14" s="8" t="s">
        <v>3350</v>
      </c>
      <c r="B14" s="8" t="s">
        <v>4</v>
      </c>
      <c r="C14" s="8" t="s">
        <v>527</v>
      </c>
      <c r="D14" s="8" t="s">
        <v>1141</v>
      </c>
      <c r="G14" s="26" t="str">
        <f t="shared" si="0"/>
        <v>3.1</v>
      </c>
      <c r="H14" s="8" t="s">
        <v>4</v>
      </c>
      <c r="I14" s="8" t="str">
        <f t="shared" si="1"/>
        <v>davon erfolgswirksam gebucht (Gesamt - Übertrag in Anlage GK)</v>
      </c>
    </row>
    <row r="15" spans="1:9" x14ac:dyDescent="0.55000000000000004">
      <c r="A15" s="8" t="s">
        <v>3349</v>
      </c>
      <c r="B15" s="8" t="s">
        <v>4</v>
      </c>
      <c r="C15" s="8" t="s">
        <v>542</v>
      </c>
      <c r="D15" s="8" t="s">
        <v>1142</v>
      </c>
      <c r="G15" s="26" t="str">
        <f t="shared" si="0"/>
        <v>3.2</v>
      </c>
      <c r="H15" s="8" t="s">
        <v>4</v>
      </c>
      <c r="I15" s="8" t="str">
        <f t="shared" si="1"/>
        <v>Solidaritätszuschlag zur Kapitalertragsteuer (Summe SolZ zur KapESt über § 8b KStG Dialog)</v>
      </c>
    </row>
    <row r="16" spans="1:9" x14ac:dyDescent="0.55000000000000004">
      <c r="A16" s="8" t="s">
        <v>3348</v>
      </c>
      <c r="B16" s="8" t="s">
        <v>4</v>
      </c>
      <c r="C16" s="8" t="s">
        <v>543</v>
      </c>
      <c r="D16" s="8" t="s">
        <v>1143</v>
      </c>
      <c r="G16" s="26" t="str">
        <f t="shared" si="0"/>
        <v>3.2.1</v>
      </c>
      <c r="H16" s="8" t="s">
        <v>4</v>
      </c>
      <c r="I16" s="8" t="str">
        <f t="shared" si="1"/>
        <v>_davon erfolgswirksam gebucht (Summe erfolgswirksam gebuchter SolZ zur KapESt über § 8b KStG Dialog)</v>
      </c>
    </row>
    <row r="17" spans="1:9" x14ac:dyDescent="0.55000000000000004">
      <c r="A17" s="8" t="s">
        <v>3347</v>
      </c>
      <c r="B17" s="8" t="s">
        <v>4</v>
      </c>
      <c r="C17" s="8" t="s">
        <v>544</v>
      </c>
      <c r="D17" s="8" t="s">
        <v>1144</v>
      </c>
      <c r="G17" s="26" t="str">
        <f t="shared" si="0"/>
        <v>3.3</v>
      </c>
      <c r="H17" s="8" t="s">
        <v>4</v>
      </c>
      <c r="I17" s="8" t="str">
        <f t="shared" si="1"/>
        <v>Solidaritätszuschlag zur Kapitalertragsteuer (sonstige)</v>
      </c>
    </row>
    <row r="18" spans="1:9" x14ac:dyDescent="0.55000000000000004">
      <c r="A18" s="8" t="s">
        <v>3346</v>
      </c>
      <c r="B18" s="8" t="s">
        <v>4</v>
      </c>
      <c r="C18" s="8" t="s">
        <v>531</v>
      </c>
      <c r="D18" s="8" t="s">
        <v>1145</v>
      </c>
      <c r="G18" s="26" t="str">
        <f t="shared" si="0"/>
        <v>3.3.1</v>
      </c>
      <c r="H18" s="8" t="s">
        <v>4</v>
      </c>
      <c r="I18" s="8" t="str">
        <f t="shared" si="1"/>
        <v>_davon erfolgswirksam gebucht (sonstige) (Ertrag - / Aufwand +)</v>
      </c>
    </row>
    <row r="19" spans="1:9" x14ac:dyDescent="0.55000000000000004">
      <c r="A19" s="8" t="s">
        <v>4</v>
      </c>
      <c r="B19" s="8" t="s">
        <v>4</v>
      </c>
      <c r="C19" s="8" t="s">
        <v>545</v>
      </c>
      <c r="D19" s="8" t="s">
        <v>3345</v>
      </c>
      <c r="G19" s="26" t="str">
        <f t="shared" si="0"/>
        <v/>
      </c>
      <c r="H19" s="8" t="s">
        <v>4</v>
      </c>
      <c r="I19" s="8" t="str">
        <f t="shared" si="1"/>
        <v>Vorschlagswert annehmen, falls beim Gesellschafter/Halter der SolZ zur anrechenbaren Steuer noch nicht als Beteiligungsertrag gebucht wurde</v>
      </c>
    </row>
    <row r="20" spans="1:9" x14ac:dyDescent="0.55000000000000004">
      <c r="A20" s="8" t="s">
        <v>1326</v>
      </c>
      <c r="B20" s="8" t="s">
        <v>4</v>
      </c>
      <c r="C20" s="8" t="s">
        <v>3344</v>
      </c>
      <c r="D20" s="8" t="s">
        <v>3343</v>
      </c>
      <c r="G20" s="26" t="str">
        <f t="shared" si="0"/>
        <v>4</v>
      </c>
      <c r="H20" s="8" t="s">
        <v>4</v>
      </c>
      <c r="I20" s="8" t="str">
        <f t="shared" si="1"/>
        <v xml:space="preserve">Kapitalertragsteuer lt. gesonderter und einheitlicher Feststellung aus Beteiligungen an Personengesellschaften (ohne Beträge lt. Zeile 6) </v>
      </c>
    </row>
    <row r="21" spans="1:9" x14ac:dyDescent="0.55000000000000004">
      <c r="A21" s="8" t="s">
        <v>1157</v>
      </c>
      <c r="B21" s="8" t="s">
        <v>4</v>
      </c>
      <c r="C21" s="8" t="s">
        <v>929</v>
      </c>
      <c r="D21" s="8" t="s">
        <v>3342</v>
      </c>
      <c r="G21" s="26" t="str">
        <f t="shared" si="0"/>
        <v>5</v>
      </c>
      <c r="H21" s="8" t="s">
        <v>4</v>
      </c>
      <c r="I21" s="8" t="str">
        <f t="shared" si="1"/>
        <v>Solidaritätszuschlag zur Kapitalertragsteuer lt. Zeile 4 (lt. gesonderter und einheitlicher Feststellung aus Beteiligungen an Personengesellschaften)</v>
      </c>
    </row>
    <row r="22" spans="1:9" x14ac:dyDescent="0.55000000000000004">
      <c r="A22" s="8" t="s">
        <v>1306</v>
      </c>
      <c r="B22" s="8" t="s">
        <v>4</v>
      </c>
      <c r="C22" s="8" t="s">
        <v>3341</v>
      </c>
      <c r="D22" s="8" t="s">
        <v>1146</v>
      </c>
      <c r="G22" s="26" t="str">
        <f t="shared" si="0"/>
        <v>6</v>
      </c>
      <c r="H22" s="8" t="s">
        <v>4</v>
      </c>
      <c r="I22" s="8" t="str">
        <f t="shared" si="1"/>
        <v>Kapitalertragsteuer, für die die Voraussetzungen des § 36a Abs. 1 Satz 1 EStG nicht erfüllt sind und die Anrechnung auf zwei Fünftel beschränkt ist (lt. gesondert übermittelten Steuerbescheinigungen und lt. gesonderter und einheitlicher Feststellung aus Beteiligungen an Personengesellschaften; die Kapitalertragsteuer ist in voller Höhe einzutragen; die Beschränkung der Anrechnung erfolgt von Amts wegen)</v>
      </c>
    </row>
    <row r="23" spans="1:9" x14ac:dyDescent="0.55000000000000004">
      <c r="A23" s="8" t="s">
        <v>3340</v>
      </c>
      <c r="B23" s="8" t="s">
        <v>4</v>
      </c>
      <c r="C23" s="8" t="s">
        <v>3339</v>
      </c>
      <c r="D23" s="8" t="s">
        <v>1147</v>
      </c>
      <c r="G23" s="26" t="str">
        <f t="shared" si="0"/>
        <v>6.1</v>
      </c>
      <c r="H23" s="8" t="s">
        <v>4</v>
      </c>
      <c r="I23" s="8" t="str">
        <f t="shared" si="1"/>
        <v>_davon Kapitalertragsteuer, für die die Voraussetzungen des § 36a Abs. 1 Satz 1 EStG nicht erfüllt sind (erfolgswirksam gebucht laut Handelsbilanz)</v>
      </c>
    </row>
    <row r="24" spans="1:9" x14ac:dyDescent="0.55000000000000004">
      <c r="A24" s="8" t="s">
        <v>3338</v>
      </c>
      <c r="B24" s="8" t="s">
        <v>4</v>
      </c>
      <c r="C24" s="8" t="s">
        <v>3337</v>
      </c>
      <c r="D24" s="8" t="s">
        <v>1148</v>
      </c>
      <c r="G24" s="26" t="str">
        <f t="shared" si="0"/>
        <v>6.2</v>
      </c>
      <c r="H24" s="8" t="s">
        <v>4</v>
      </c>
      <c r="I24" s="8" t="str">
        <f t="shared" si="1"/>
        <v>_davon Kapitalertragsteuer, für die die Voraussetzungen des § 36a Abs. 1 Satz 1 EStG nicht erfüllt sind (zusätzlich erfolgswirksam gebucht laut Steuerbilanz)</v>
      </c>
    </row>
    <row r="25" spans="1:9" x14ac:dyDescent="0.55000000000000004">
      <c r="A25" s="8" t="s">
        <v>1304</v>
      </c>
      <c r="B25" s="8" t="s">
        <v>4</v>
      </c>
      <c r="C25" s="8" t="s">
        <v>3336</v>
      </c>
      <c r="D25" s="8" t="s">
        <v>1149</v>
      </c>
      <c r="G25" s="26" t="str">
        <f t="shared" si="0"/>
        <v>7</v>
      </c>
      <c r="H25" s="8" t="s">
        <v>4</v>
      </c>
      <c r="I25" s="8" t="str">
        <f t="shared" si="1"/>
        <v>Solidaritätszuschlag zur Kapitalertragsteuer lt. Zeile 6</v>
      </c>
    </row>
    <row r="26" spans="1:9" x14ac:dyDescent="0.55000000000000004">
      <c r="A26" s="8" t="s">
        <v>3335</v>
      </c>
      <c r="B26" s="8" t="s">
        <v>4</v>
      </c>
      <c r="C26" s="8" t="s">
        <v>3334</v>
      </c>
      <c r="D26" s="8" t="s">
        <v>1150</v>
      </c>
      <c r="G26" s="26" t="str">
        <f t="shared" si="0"/>
        <v>7.1</v>
      </c>
      <c r="H26" s="8" t="s">
        <v>4</v>
      </c>
      <c r="I26" s="8" t="str">
        <f t="shared" si="1"/>
        <v>_davon erfolgswirksam gebucht laut Handelsbilanz</v>
      </c>
    </row>
    <row r="27" spans="1:9" x14ac:dyDescent="0.55000000000000004">
      <c r="A27" s="8" t="s">
        <v>3333</v>
      </c>
      <c r="B27" s="8" t="s">
        <v>4</v>
      </c>
      <c r="C27" s="8" t="s">
        <v>3332</v>
      </c>
      <c r="D27" s="8" t="s">
        <v>1151</v>
      </c>
      <c r="G27" s="26" t="str">
        <f t="shared" si="0"/>
        <v>7.2</v>
      </c>
      <c r="H27" s="8" t="s">
        <v>4</v>
      </c>
      <c r="I27" s="8" t="str">
        <f t="shared" si="1"/>
        <v>_davon zusätzlich erfolgswirksam gebucht laut Steuerbilanz</v>
      </c>
    </row>
    <row r="28" spans="1:9" x14ac:dyDescent="0.55000000000000004">
      <c r="A28" s="8" t="s">
        <v>1303</v>
      </c>
      <c r="B28" s="8" t="s">
        <v>4</v>
      </c>
      <c r="C28" s="8" t="s">
        <v>3331</v>
      </c>
      <c r="D28" s="8" t="s">
        <v>3330</v>
      </c>
      <c r="G28" s="26" t="str">
        <f t="shared" si="0"/>
        <v>8</v>
      </c>
      <c r="H28" s="8" t="s">
        <v>4</v>
      </c>
      <c r="I28" s="8" t="str">
        <f t="shared" si="1"/>
        <v>Anrechenbarer Steuerabzugsbetrag nach § 50a Abs. 1 Nr. 1 und 2 EStG sowie nach § 50a Abs. 7 EStG (lt. gesondert übermitteltem Nachweis) (nur bei beschränkt steuerpflichtigen Vergütungsgläubigern ausfüllen; wenn während des Kalenderjahres sowohl unbeschränkte als auch beschränkte Steuerpflicht bestanden hat: für die Zeit der beschränkten Steuerpflicht einbehaltener Steuerabzugsbetrag)</v>
      </c>
    </row>
    <row r="29" spans="1:9" x14ac:dyDescent="0.55000000000000004">
      <c r="A29" s="8" t="s">
        <v>1301</v>
      </c>
      <c r="B29" s="8" t="s">
        <v>4</v>
      </c>
      <c r="C29" s="8" t="s">
        <v>3329</v>
      </c>
      <c r="D29" s="8" t="s">
        <v>3328</v>
      </c>
      <c r="G29" s="26" t="str">
        <f t="shared" si="0"/>
        <v>9</v>
      </c>
      <c r="H29" s="8" t="s">
        <v>4</v>
      </c>
      <c r="I29" s="8" t="str">
        <f t="shared" si="1"/>
        <v>Solidaritätszuschlag zum Abzugsbetrag lt. Zeile 8</v>
      </c>
    </row>
    <row r="30" spans="1:9" x14ac:dyDescent="0.55000000000000004">
      <c r="A30" s="25" t="s">
        <v>4</v>
      </c>
      <c r="B30" s="25" t="s">
        <v>4</v>
      </c>
      <c r="C30" s="25" t="s">
        <v>559</v>
      </c>
      <c r="D30" s="25" t="s">
        <v>4</v>
      </c>
      <c r="G30" s="54" t="str">
        <f t="shared" si="0"/>
        <v/>
      </c>
      <c r="H30" s="25" t="s">
        <v>4</v>
      </c>
      <c r="I30" s="55" t="str">
        <f t="shared" si="1"/>
        <v>Anrechnung ausländischer Steuer nach § 50d Abs. 10 Satz 5 EStG i. V. mit § 26Abs. 1 KStG</v>
      </c>
    </row>
    <row r="31" spans="1:9" x14ac:dyDescent="0.55000000000000004">
      <c r="A31" s="8" t="s">
        <v>1299</v>
      </c>
      <c r="B31" s="8" t="s">
        <v>4</v>
      </c>
      <c r="C31" s="8" t="s">
        <v>3327</v>
      </c>
      <c r="D31" s="8" t="s">
        <v>3326</v>
      </c>
      <c r="G31" s="26" t="str">
        <f t="shared" si="0"/>
        <v>10</v>
      </c>
      <c r="H31" s="8" t="s">
        <v>4</v>
      </c>
      <c r="I31" s="8" t="str">
        <f t="shared" si="1"/>
        <v>Inländische Einkünfte i. S. des § 50d Abs. 10 EStG</v>
      </c>
    </row>
    <row r="32" spans="1:9" x14ac:dyDescent="0.55000000000000004">
      <c r="A32" s="8" t="s">
        <v>1297</v>
      </c>
      <c r="B32" s="8" t="s">
        <v>4</v>
      </c>
      <c r="C32" s="8" t="s">
        <v>3325</v>
      </c>
      <c r="D32" s="8" t="s">
        <v>3324</v>
      </c>
      <c r="G32" s="26" t="str">
        <f t="shared" si="0"/>
        <v>11</v>
      </c>
      <c r="H32" s="8" t="s">
        <v>4</v>
      </c>
      <c r="I32" s="8" t="str">
        <f t="shared" si="1"/>
        <v>Darauf entfallende festgesetzte, gezahlte, um einen entstandenen Ermäßigungsanspruch gekürzte, anteilige ausländische Steuer (lt. Nachweis), die der deutschen Einkommensteuer bzw. Körperschaftsteuer entspricht und auf die die deutsche Steuer nicht angerechnet wurde (§ 50d Abs. 10 Satz 5 EStG)</v>
      </c>
    </row>
    <row r="33" spans="1:9" x14ac:dyDescent="0.55000000000000004">
      <c r="A33" s="25" t="s">
        <v>4</v>
      </c>
      <c r="B33" s="25" t="s">
        <v>4</v>
      </c>
      <c r="C33" s="25" t="s">
        <v>560</v>
      </c>
      <c r="D33" s="25" t="s">
        <v>4</v>
      </c>
      <c r="G33" s="54" t="str">
        <f t="shared" si="0"/>
        <v/>
      </c>
      <c r="H33" s="25" t="s">
        <v>4</v>
      </c>
      <c r="I33" s="55" t="str">
        <f t="shared" si="1"/>
        <v>Angaben zum fortführungsgebundenen Verlust- und/oder Zinsvortrag nach § 8d KStG</v>
      </c>
    </row>
    <row r="34" spans="1:9" x14ac:dyDescent="0.55000000000000004">
      <c r="A34" s="8" t="s">
        <v>1295</v>
      </c>
      <c r="B34" s="8" t="s">
        <v>4</v>
      </c>
      <c r="C34" s="8" t="s">
        <v>3323</v>
      </c>
      <c r="D34" s="8" t="s">
        <v>3322</v>
      </c>
      <c r="G34" s="26" t="str">
        <f t="shared" si="0"/>
        <v>12</v>
      </c>
      <c r="H34" s="8" t="s">
        <v>4</v>
      </c>
      <c r="I34" s="8" t="str">
        <f t="shared" si="1"/>
        <v>Im Veranlagungszeitraum liegt ein schädlicher Beteiligungserwerb i. S. des § 8c KStG vor. Der Antrag nach § 8d KStG wird gestellt. Die gesetzlichen Voraussetzungen hierfür liegen vollumfänglich vor; insbesondere wurde der Geschäftsbetrieb der Körperschaft vor dem 01.01.2016 zu keinem Zeitpunkt eingestellt oder ruhend gestellt und es hat seit dem Beginn des dritten Veranlagungszeitraums, der dem schädlichen Beteiligungserwerb vorausgeht, bis zum Schluss des Veranlagungszeitraums 2018 kein Ereignis i. S. des § 8d Abs. 2 KStG stattgefunden.</v>
      </c>
    </row>
    <row r="35" spans="1:9" ht="21" x14ac:dyDescent="0.55000000000000004">
      <c r="A35" s="25" t="s">
        <v>4</v>
      </c>
      <c r="B35" s="25" t="s">
        <v>4</v>
      </c>
      <c r="C35" s="25" t="s">
        <v>561</v>
      </c>
      <c r="D35" s="25" t="s">
        <v>4</v>
      </c>
      <c r="G35" s="54" t="str">
        <f t="shared" si="0"/>
        <v/>
      </c>
      <c r="H35" s="25" t="s">
        <v>4</v>
      </c>
      <c r="I35" s="55" t="str">
        <f t="shared" si="1"/>
        <v>Erforderliche Angaben zu § 8d Abs. 2 KStG, wenn zum Schluss des vorangegangenen Veranlagungszeitraum oder Wirtschaftsjahres ein fortführungsgebundener Verlust- oder Zinsvortrag festgestellt wurde</v>
      </c>
    </row>
    <row r="36" spans="1:9" x14ac:dyDescent="0.55000000000000004">
      <c r="A36" s="8" t="s">
        <v>1293</v>
      </c>
      <c r="B36" s="8" t="s">
        <v>4</v>
      </c>
      <c r="C36" s="8" t="s">
        <v>522</v>
      </c>
      <c r="D36" s="8" t="s">
        <v>1152</v>
      </c>
      <c r="G36" s="26" t="str">
        <f t="shared" si="0"/>
        <v>13</v>
      </c>
      <c r="H36" s="8" t="s">
        <v>4</v>
      </c>
      <c r="I36" s="8" t="str">
        <f t="shared" si="1"/>
        <v>Im Veranlagungszeitraum sind Ereignisse i. S. des § 8d Abs. 2 KStG eingetreten.</v>
      </c>
    </row>
    <row r="37" spans="1:9" x14ac:dyDescent="0.55000000000000004">
      <c r="A37" s="8" t="s">
        <v>1290</v>
      </c>
      <c r="B37" s="8" t="s">
        <v>4</v>
      </c>
      <c r="C37" s="8" t="s">
        <v>525</v>
      </c>
      <c r="D37" s="8" t="s">
        <v>1153</v>
      </c>
      <c r="G37" s="26" t="str">
        <f t="shared" si="0"/>
        <v>14</v>
      </c>
      <c r="H37" s="8" t="s">
        <v>4</v>
      </c>
      <c r="I37" s="8" t="str">
        <f t="shared" si="1"/>
        <v>Es liegen stille Reserven zum Schluss des vorangegangenen Veranlagungszeitraums (§ 8d Abs. 2 Satz 1 zweiter Halbsatz KStG) vor.</v>
      </c>
    </row>
    <row r="38" spans="1:9" x14ac:dyDescent="0.55000000000000004">
      <c r="A38" s="25" t="s">
        <v>4</v>
      </c>
      <c r="B38" s="25" t="s">
        <v>4</v>
      </c>
      <c r="C38" s="25" t="s">
        <v>562</v>
      </c>
      <c r="D38" s="25" t="s">
        <v>4</v>
      </c>
      <c r="G38" s="54" t="str">
        <f t="shared" si="0"/>
        <v/>
      </c>
      <c r="H38" s="25" t="s">
        <v>4</v>
      </c>
      <c r="I38" s="55" t="str">
        <f t="shared" si="1"/>
        <v>Vertragliche Vereinbarungen mit Anteilseignern und diesen nahe stehenden Personen</v>
      </c>
    </row>
    <row r="39" spans="1:9" x14ac:dyDescent="0.55000000000000004">
      <c r="A39" s="8" t="s">
        <v>1216</v>
      </c>
      <c r="B39" s="8" t="s">
        <v>4</v>
      </c>
      <c r="C39" s="8" t="s">
        <v>3321</v>
      </c>
      <c r="D39" s="8" t="s">
        <v>1154</v>
      </c>
      <c r="G39" s="26" t="str">
        <f t="shared" si="0"/>
        <v>15</v>
      </c>
      <c r="H39" s="8" t="s">
        <v>4</v>
      </c>
      <c r="I39" s="8" t="str">
        <f t="shared" si="1"/>
        <v>Sind vertragliche Vereinbarungen (Anstellungsverträge, Mietverträge, Darlehensverträge, Pensionszusagen) mit Anteilseignern und/oder diesen nahe stehenden Personen im Veranlagungszeitraum abgeschlossen bzw. geändert worden? Entsprechende Verträge sind dem Finanzamt vorzulegen.</v>
      </c>
    </row>
    <row r="40" spans="1:9" x14ac:dyDescent="0.55000000000000004">
      <c r="A40" s="8" t="s">
        <v>1285</v>
      </c>
      <c r="B40" s="8" t="s">
        <v>4</v>
      </c>
      <c r="C40" s="8" t="s">
        <v>3320</v>
      </c>
      <c r="D40" s="8" t="s">
        <v>3319</v>
      </c>
      <c r="G40" s="26" t="str">
        <f t="shared" si="0"/>
        <v>16</v>
      </c>
      <c r="H40" s="8" t="s">
        <v>4</v>
      </c>
      <c r="I40" s="8" t="str">
        <f t="shared" si="1"/>
        <v>Vertragsart, Datum des Vertragsabschlusses oder der letzten Vertragsänderung, Name des Vertragspartners Weitere Verträge lt. gesonderter Einzelaufstellung.</v>
      </c>
    </row>
    <row r="41" spans="1:9" x14ac:dyDescent="0.55000000000000004">
      <c r="A41" s="8" t="s">
        <v>1277</v>
      </c>
      <c r="B41" s="8" t="s">
        <v>4</v>
      </c>
      <c r="C41" s="8" t="s">
        <v>526</v>
      </c>
      <c r="D41" s="8" t="s">
        <v>3318</v>
      </c>
      <c r="G41" s="26" t="str">
        <f t="shared" si="0"/>
        <v>19</v>
      </c>
      <c r="H41" s="8" t="s">
        <v>4</v>
      </c>
      <c r="I41" s="8" t="str">
        <f t="shared" si="1"/>
        <v>Zuführungen zu Pensionsrückstellungen für Anteilseigner und diesen nahe stehende Personen</v>
      </c>
    </row>
    <row r="42" spans="1:9" x14ac:dyDescent="0.55000000000000004">
      <c r="A42" s="25" t="s">
        <v>4</v>
      </c>
      <c r="B42" s="25" t="s">
        <v>4</v>
      </c>
      <c r="C42" s="25" t="s">
        <v>563</v>
      </c>
      <c r="D42" s="25" t="s">
        <v>4</v>
      </c>
      <c r="G42" s="54" t="str">
        <f t="shared" si="0"/>
        <v/>
      </c>
      <c r="H42" s="25" t="s">
        <v>4</v>
      </c>
      <c r="I42" s="55" t="str">
        <f t="shared" si="1"/>
        <v>Aufsichtsratvergütungen an unbeschränkt Steuerpflichtige</v>
      </c>
    </row>
    <row r="43" spans="1:9" x14ac:dyDescent="0.55000000000000004">
      <c r="A43" s="8" t="s">
        <v>1274</v>
      </c>
      <c r="B43" s="8" t="s">
        <v>4</v>
      </c>
      <c r="C43" s="8" t="s">
        <v>3317</v>
      </c>
      <c r="D43" s="8" t="s">
        <v>4</v>
      </c>
      <c r="G43" s="26" t="str">
        <f t="shared" si="0"/>
        <v>20</v>
      </c>
      <c r="H43" s="8" t="s">
        <v>4</v>
      </c>
      <c r="I43" s="8" t="str">
        <f t="shared" si="1"/>
        <v>Reiter "Aufsichtsratvergütungen (Zeile 20)"</v>
      </c>
    </row>
    <row r="44" spans="1:9" x14ac:dyDescent="0.55000000000000004">
      <c r="A44" s="25" t="s">
        <v>4</v>
      </c>
      <c r="B44" s="25" t="s">
        <v>4</v>
      </c>
      <c r="C44" s="25" t="s">
        <v>564</v>
      </c>
      <c r="D44" s="25" t="s">
        <v>4</v>
      </c>
      <c r="G44" s="54" t="str">
        <f t="shared" si="0"/>
        <v/>
      </c>
      <c r="H44" s="25" t="s">
        <v>4</v>
      </c>
      <c r="I44" s="55" t="str">
        <f t="shared" si="1"/>
        <v>Länderbezogener Bericht multinationaler Unternehmensgruppen nach § 138a AO</v>
      </c>
    </row>
    <row r="45" spans="1:9" x14ac:dyDescent="0.55000000000000004">
      <c r="A45" s="8" t="s">
        <v>1253</v>
      </c>
      <c r="B45" s="8" t="s">
        <v>4</v>
      </c>
      <c r="C45" s="8" t="s">
        <v>539</v>
      </c>
      <c r="D45" s="8" t="s">
        <v>1156</v>
      </c>
      <c r="G45" s="26" t="str">
        <f t="shared" si="0"/>
        <v>27</v>
      </c>
      <c r="H45" s="8" t="s">
        <v>4</v>
      </c>
      <c r="I45" s="8" t="str">
        <f t="shared" si="1"/>
        <v>Die Körperschaft</v>
      </c>
    </row>
    <row r="46" spans="1:9" x14ac:dyDescent="0.55000000000000004">
      <c r="A46" s="25" t="s">
        <v>4</v>
      </c>
      <c r="B46" s="25" t="s">
        <v>4</v>
      </c>
      <c r="C46" s="25" t="s">
        <v>565</v>
      </c>
      <c r="D46" s="25" t="s">
        <v>4</v>
      </c>
      <c r="G46" s="54" t="str">
        <f t="shared" si="0"/>
        <v/>
      </c>
      <c r="H46" s="25" t="s">
        <v>4</v>
      </c>
      <c r="I46" s="55" t="str">
        <f t="shared" si="1"/>
        <v>Zeilen 28 und 29: Nur in den Fällen der Nummer 3 oder 4 der Zeile 27:</v>
      </c>
    </row>
    <row r="47" spans="1:9" x14ac:dyDescent="0.55000000000000004">
      <c r="A47" s="8" t="s">
        <v>969</v>
      </c>
      <c r="B47" s="8" t="s">
        <v>4</v>
      </c>
      <c r="C47" s="8" t="s">
        <v>540</v>
      </c>
      <c r="D47" s="8" t="s">
        <v>3316</v>
      </c>
      <c r="G47" s="26" t="str">
        <f t="shared" si="0"/>
        <v>28</v>
      </c>
      <c r="H47" s="8" t="s">
        <v>4</v>
      </c>
      <c r="I47" s="8" t="str">
        <f t="shared" si="1"/>
        <v>Bezeichnung des Unternehmens, das den länderbezogenen Bericht des Konzerns übermitteln wird:</v>
      </c>
    </row>
    <row r="48" spans="1:9" x14ac:dyDescent="0.55000000000000004">
      <c r="A48" s="8" t="s">
        <v>1401</v>
      </c>
      <c r="B48" s="8" t="s">
        <v>4</v>
      </c>
      <c r="C48" s="8" t="s">
        <v>541</v>
      </c>
      <c r="D48" s="8" t="s">
        <v>3315</v>
      </c>
      <c r="G48" s="26" t="str">
        <f t="shared" si="0"/>
        <v>29</v>
      </c>
      <c r="H48" s="8" t="s">
        <v>4</v>
      </c>
      <c r="I48" s="8" t="str">
        <f t="shared" si="1"/>
        <v>Länderschlüssel der Finanzbehörde, an die der länderbezogene Bericht des Konzerns übermittelt wird</v>
      </c>
    </row>
    <row r="49" spans="1:9" x14ac:dyDescent="0.55000000000000004">
      <c r="A49" s="25" t="s">
        <v>4</v>
      </c>
      <c r="B49" s="25" t="s">
        <v>4</v>
      </c>
      <c r="C49" s="25" t="s">
        <v>557</v>
      </c>
      <c r="D49" s="25" t="s">
        <v>4</v>
      </c>
      <c r="G49" s="54" t="str">
        <f t="shared" si="0"/>
        <v/>
      </c>
      <c r="H49" s="25" t="s">
        <v>4</v>
      </c>
      <c r="I49" s="55" t="str">
        <f t="shared" si="1"/>
        <v>Vergütungen i.S. des § 50a Abs. 1 Nr. 1 bis 4 und Abs. 7 EStG an beschränkt Steuerpflichtige</v>
      </c>
    </row>
    <row r="50" spans="1:9" x14ac:dyDescent="0.55000000000000004">
      <c r="A50" s="8" t="s">
        <v>1389</v>
      </c>
      <c r="B50" s="8" t="s">
        <v>4</v>
      </c>
      <c r="C50" s="8" t="s">
        <v>3314</v>
      </c>
      <c r="D50" s="8" t="s">
        <v>4</v>
      </c>
      <c r="G50" s="26" t="str">
        <f t="shared" si="0"/>
        <v>30</v>
      </c>
      <c r="H50" s="8" t="s">
        <v>4</v>
      </c>
      <c r="I50" s="8" t="str">
        <f t="shared" si="1"/>
        <v>Reiter "Vergütungen i. S. des § 50a EStG (Zeile 30)"</v>
      </c>
    </row>
    <row r="51" spans="1:9" x14ac:dyDescent="0.55000000000000004">
      <c r="A51" s="8" t="s">
        <v>1359</v>
      </c>
      <c r="B51" s="8" t="s">
        <v>4</v>
      </c>
      <c r="C51" s="8" t="s">
        <v>555</v>
      </c>
      <c r="D51" s="8" t="s">
        <v>1158</v>
      </c>
      <c r="G51" s="26" t="str">
        <f t="shared" si="0"/>
        <v>37</v>
      </c>
      <c r="H51" s="8" t="s">
        <v>4</v>
      </c>
      <c r="I51" s="8" t="str">
        <f t="shared" si="1"/>
        <v>Steuernummer beim Bundeszentralamt für Steuern</v>
      </c>
    </row>
    <row r="52" spans="1:9" x14ac:dyDescent="0.55000000000000004">
      <c r="A52" s="8" t="s">
        <v>1355</v>
      </c>
      <c r="B52" s="8" t="s">
        <v>4</v>
      </c>
      <c r="C52" s="8" t="s">
        <v>3313</v>
      </c>
      <c r="D52" s="8" t="s">
        <v>3312</v>
      </c>
      <c r="G52" s="26" t="str">
        <f t="shared" si="0"/>
        <v>38</v>
      </c>
      <c r="H52" s="8" t="s">
        <v>4</v>
      </c>
      <c r="I52" s="8" t="str">
        <f t="shared" si="1"/>
        <v>... in 2014 abgezogen (Betrag)</v>
      </c>
    </row>
    <row r="53" spans="1:9" x14ac:dyDescent="0.55000000000000004">
      <c r="A53" s="8" t="s">
        <v>1343</v>
      </c>
      <c r="B53" s="8" t="s">
        <v>4</v>
      </c>
      <c r="C53" s="8" t="s">
        <v>3311</v>
      </c>
      <c r="D53" s="8" t="s">
        <v>3310</v>
      </c>
      <c r="G53" s="26" t="str">
        <f t="shared" si="0"/>
        <v>39</v>
      </c>
      <c r="H53" s="8" t="s">
        <v>4</v>
      </c>
      <c r="I53" s="8" t="str">
        <f t="shared" si="1"/>
        <v>... in 2015 abgezogen (Betrag)</v>
      </c>
    </row>
    <row r="54" spans="1:9" ht="21" x14ac:dyDescent="0.55000000000000004">
      <c r="A54" s="25" t="s">
        <v>3309</v>
      </c>
      <c r="G54" s="54" t="str">
        <f t="shared" si="0"/>
        <v>Aufsichtsratvergütung (Zeile 20)</v>
      </c>
      <c r="I54" s="8">
        <f t="shared" si="1"/>
        <v>0</v>
      </c>
    </row>
    <row r="55" spans="1:9" x14ac:dyDescent="0.55000000000000004">
      <c r="A55" s="25" t="s">
        <v>957</v>
      </c>
      <c r="B55" s="25" t="s">
        <v>4</v>
      </c>
      <c r="C55" s="25" t="s">
        <v>242</v>
      </c>
      <c r="D55" s="25" t="s">
        <v>3297</v>
      </c>
      <c r="G55" s="54" t="str">
        <f t="shared" si="0"/>
        <v>Zeile</v>
      </c>
      <c r="H55" s="25" t="s">
        <v>4</v>
      </c>
      <c r="I55" s="25" t="str">
        <f t="shared" si="1"/>
        <v>Bezeichnung</v>
      </c>
    </row>
    <row r="56" spans="1:9" x14ac:dyDescent="0.55000000000000004">
      <c r="A56" s="8" t="s">
        <v>1274</v>
      </c>
      <c r="B56" s="8" t="s">
        <v>4</v>
      </c>
      <c r="C56" s="8" t="s">
        <v>533</v>
      </c>
      <c r="D56" s="8" t="s">
        <v>3308</v>
      </c>
      <c r="G56" s="26" t="str">
        <f t="shared" si="0"/>
        <v>20</v>
      </c>
      <c r="H56" s="8" t="s">
        <v>4</v>
      </c>
      <c r="I56" s="8" t="str">
        <f t="shared" si="1"/>
        <v>Vor- und Nachname</v>
      </c>
    </row>
    <row r="57" spans="1:9" x14ac:dyDescent="0.55000000000000004">
      <c r="A57" s="8" t="s">
        <v>4</v>
      </c>
      <c r="B57" s="8" t="s">
        <v>4</v>
      </c>
      <c r="C57" s="8" t="s">
        <v>433</v>
      </c>
      <c r="D57" s="8" t="s">
        <v>3307</v>
      </c>
      <c r="G57" s="26" t="str">
        <f t="shared" si="0"/>
        <v/>
      </c>
      <c r="H57" s="8" t="s">
        <v>4</v>
      </c>
      <c r="I57" s="8" t="str">
        <f t="shared" si="1"/>
        <v>Straße und Hausnummer</v>
      </c>
    </row>
    <row r="58" spans="1:9" x14ac:dyDescent="0.55000000000000004">
      <c r="A58" s="8" t="s">
        <v>4</v>
      </c>
      <c r="B58" s="8" t="s">
        <v>4</v>
      </c>
      <c r="C58" s="8" t="s">
        <v>239</v>
      </c>
      <c r="D58" s="8" t="s">
        <v>3306</v>
      </c>
      <c r="G58" s="26" t="str">
        <f t="shared" si="0"/>
        <v/>
      </c>
      <c r="H58" s="8" t="s">
        <v>4</v>
      </c>
      <c r="I58" s="8" t="str">
        <f t="shared" si="1"/>
        <v>Postleitzahl</v>
      </c>
    </row>
    <row r="59" spans="1:9" x14ac:dyDescent="0.55000000000000004">
      <c r="A59" s="8" t="s">
        <v>4</v>
      </c>
      <c r="B59" s="8" t="s">
        <v>4</v>
      </c>
      <c r="C59" s="8" t="s">
        <v>534</v>
      </c>
      <c r="D59" s="8" t="s">
        <v>3305</v>
      </c>
      <c r="G59" s="26" t="str">
        <f t="shared" si="0"/>
        <v/>
      </c>
      <c r="H59" s="8" t="s">
        <v>4</v>
      </c>
      <c r="I59" s="8" t="str">
        <f t="shared" si="1"/>
        <v>Wohnort</v>
      </c>
    </row>
    <row r="60" spans="1:9" x14ac:dyDescent="0.55000000000000004">
      <c r="A60" s="8" t="s">
        <v>4</v>
      </c>
      <c r="B60" s="8" t="s">
        <v>4</v>
      </c>
      <c r="C60" s="8" t="s">
        <v>240</v>
      </c>
      <c r="D60" s="8" t="s">
        <v>3304</v>
      </c>
      <c r="G60" s="26" t="str">
        <f t="shared" si="0"/>
        <v/>
      </c>
      <c r="H60" s="8" t="s">
        <v>4</v>
      </c>
      <c r="I60" s="8" t="str">
        <f t="shared" si="1"/>
        <v>Finanzamt</v>
      </c>
    </row>
    <row r="61" spans="1:9" x14ac:dyDescent="0.55000000000000004">
      <c r="A61" s="8" t="s">
        <v>4</v>
      </c>
      <c r="B61" s="8" t="s">
        <v>4</v>
      </c>
      <c r="C61" s="8" t="s">
        <v>535</v>
      </c>
      <c r="D61" s="8" t="s">
        <v>3303</v>
      </c>
      <c r="G61" s="26" t="str">
        <f t="shared" si="0"/>
        <v/>
      </c>
      <c r="H61" s="8" t="s">
        <v>4</v>
      </c>
      <c r="I61" s="8" t="str">
        <f t="shared" si="1"/>
        <v>Identifikationsnummer</v>
      </c>
    </row>
    <row r="62" spans="1:9" x14ac:dyDescent="0.55000000000000004">
      <c r="A62" s="8" t="s">
        <v>4</v>
      </c>
      <c r="B62" s="8" t="s">
        <v>4</v>
      </c>
      <c r="C62" s="8" t="s">
        <v>210</v>
      </c>
      <c r="D62" s="8" t="s">
        <v>3302</v>
      </c>
      <c r="G62" s="26" t="str">
        <f t="shared" si="0"/>
        <v/>
      </c>
      <c r="H62" s="8" t="s">
        <v>4</v>
      </c>
      <c r="I62" s="8" t="str">
        <f t="shared" si="1"/>
        <v>Steuernummer</v>
      </c>
    </row>
    <row r="63" spans="1:9" x14ac:dyDescent="0.55000000000000004">
      <c r="A63" s="8" t="s">
        <v>4</v>
      </c>
      <c r="B63" s="8" t="s">
        <v>4</v>
      </c>
      <c r="C63" s="8" t="s">
        <v>536</v>
      </c>
      <c r="D63" s="8" t="s">
        <v>3301</v>
      </c>
      <c r="G63" s="26" t="str">
        <f t="shared" si="0"/>
        <v/>
      </c>
      <c r="H63" s="8" t="s">
        <v>4</v>
      </c>
      <c r="I63" s="8" t="str">
        <f t="shared" si="1"/>
        <v>Geleistete Vergütung (EUR)</v>
      </c>
    </row>
    <row r="64" spans="1:9" x14ac:dyDescent="0.55000000000000004">
      <c r="A64" s="8" t="s">
        <v>4</v>
      </c>
      <c r="B64" s="8" t="s">
        <v>4</v>
      </c>
      <c r="C64" s="8" t="s">
        <v>537</v>
      </c>
      <c r="D64" s="8" t="s">
        <v>3300</v>
      </c>
      <c r="G64" s="26" t="str">
        <f t="shared" si="0"/>
        <v/>
      </c>
      <c r="H64" s="8" t="s">
        <v>4</v>
      </c>
      <c r="I64" s="8" t="str">
        <f t="shared" si="1"/>
        <v>Darin enthaltene Umsatzsteuer (EUR)</v>
      </c>
    </row>
    <row r="65" spans="1:9" x14ac:dyDescent="0.55000000000000004">
      <c r="A65" s="8" t="s">
        <v>4</v>
      </c>
      <c r="B65" s="8" t="s">
        <v>4</v>
      </c>
      <c r="C65" s="8" t="s">
        <v>538</v>
      </c>
      <c r="D65" s="8" t="s">
        <v>3299</v>
      </c>
      <c r="G65" s="26" t="str">
        <f t="shared" ref="G65:G128" si="2">A65</f>
        <v/>
      </c>
      <c r="H65" s="8" t="s">
        <v>4</v>
      </c>
      <c r="I65" s="8" t="str">
        <f t="shared" ref="I65:I128" si="3">C65</f>
        <v>Tag der Zahlung</v>
      </c>
    </row>
    <row r="66" spans="1:9" ht="21" x14ac:dyDescent="0.55000000000000004">
      <c r="A66" s="25" t="s">
        <v>3298</v>
      </c>
      <c r="G66" s="54" t="str">
        <f t="shared" si="2"/>
        <v>Vergütung i. S. des § 50a EStG (Zeile 30)</v>
      </c>
      <c r="I66" s="8">
        <f t="shared" si="3"/>
        <v>0</v>
      </c>
    </row>
    <row r="67" spans="1:9" x14ac:dyDescent="0.55000000000000004">
      <c r="A67" s="25" t="s">
        <v>957</v>
      </c>
      <c r="B67" s="25" t="s">
        <v>4</v>
      </c>
      <c r="C67" s="25" t="s">
        <v>242</v>
      </c>
      <c r="D67" s="25" t="s">
        <v>3297</v>
      </c>
      <c r="G67" s="54" t="str">
        <f t="shared" si="2"/>
        <v>Zeile</v>
      </c>
      <c r="H67" s="25" t="s">
        <v>4</v>
      </c>
      <c r="I67" s="25" t="str">
        <f t="shared" si="3"/>
        <v>Bezeichnung</v>
      </c>
    </row>
    <row r="68" spans="1:9" ht="21" x14ac:dyDescent="0.55000000000000004">
      <c r="A68" s="25" t="s">
        <v>4</v>
      </c>
      <c r="B68" s="25" t="s">
        <v>4</v>
      </c>
      <c r="C68" s="25" t="s">
        <v>566</v>
      </c>
      <c r="D68" s="25" t="s">
        <v>4</v>
      </c>
      <c r="G68" s="54" t="str">
        <f t="shared" si="2"/>
        <v/>
      </c>
      <c r="H68" s="25" t="s">
        <v>4</v>
      </c>
      <c r="I68" s="25" t="str">
        <f t="shared" si="3"/>
        <v>Vergütungen i.S. des § 50a Abs. 1 Nr. 1 bis 4 und Abs. 7 EStG an beschränkt Steuerpflichtige (z. B. Aufsichtsratsvergütungen, Lizenzvergütungen)</v>
      </c>
    </row>
    <row r="69" spans="1:9" x14ac:dyDescent="0.55000000000000004">
      <c r="A69" s="8" t="s">
        <v>1389</v>
      </c>
      <c r="B69" s="8" t="s">
        <v>4</v>
      </c>
      <c r="C69" s="8" t="s">
        <v>546</v>
      </c>
      <c r="D69" s="8" t="s">
        <v>3296</v>
      </c>
      <c r="G69" s="26" t="str">
        <f t="shared" si="2"/>
        <v>30</v>
      </c>
      <c r="H69" s="8" t="s">
        <v>4</v>
      </c>
      <c r="I69" s="8" t="str">
        <f t="shared" si="3"/>
        <v>Vorname</v>
      </c>
    </row>
    <row r="70" spans="1:9" x14ac:dyDescent="0.55000000000000004">
      <c r="A70" s="8" t="s">
        <v>4</v>
      </c>
      <c r="B70" s="8" t="s">
        <v>4</v>
      </c>
      <c r="C70" s="8" t="s">
        <v>548</v>
      </c>
      <c r="D70" s="8" t="s">
        <v>3295</v>
      </c>
      <c r="G70" s="26" t="str">
        <f t="shared" si="2"/>
        <v/>
      </c>
      <c r="H70" s="8" t="s">
        <v>4</v>
      </c>
      <c r="I70" s="8" t="str">
        <f t="shared" si="3"/>
        <v>Nachname</v>
      </c>
    </row>
    <row r="71" spans="1:9" x14ac:dyDescent="0.55000000000000004">
      <c r="A71" s="8" t="s">
        <v>4</v>
      </c>
      <c r="B71" s="8" t="s">
        <v>4</v>
      </c>
      <c r="C71" s="8" t="s">
        <v>433</v>
      </c>
      <c r="D71" s="8" t="s">
        <v>3294</v>
      </c>
      <c r="G71" s="26" t="str">
        <f t="shared" si="2"/>
        <v/>
      </c>
      <c r="H71" s="8" t="s">
        <v>4</v>
      </c>
      <c r="I71" s="8" t="str">
        <f t="shared" si="3"/>
        <v>Straße und Hausnummer</v>
      </c>
    </row>
    <row r="72" spans="1:9" x14ac:dyDescent="0.55000000000000004">
      <c r="A72" s="8" t="s">
        <v>4</v>
      </c>
      <c r="B72" s="8" t="s">
        <v>4</v>
      </c>
      <c r="C72" s="8" t="s">
        <v>239</v>
      </c>
      <c r="D72" s="8" t="s">
        <v>3293</v>
      </c>
      <c r="G72" s="26" t="str">
        <f t="shared" si="2"/>
        <v/>
      </c>
      <c r="H72" s="8" t="s">
        <v>4</v>
      </c>
      <c r="I72" s="8" t="str">
        <f t="shared" si="3"/>
        <v>Postleitzahl</v>
      </c>
    </row>
    <row r="73" spans="1:9" x14ac:dyDescent="0.55000000000000004">
      <c r="A73" s="8" t="s">
        <v>4</v>
      </c>
      <c r="B73" s="8" t="s">
        <v>4</v>
      </c>
      <c r="C73" s="8" t="s">
        <v>534</v>
      </c>
      <c r="D73" s="8" t="s">
        <v>3292</v>
      </c>
      <c r="G73" s="26" t="str">
        <f t="shared" si="2"/>
        <v/>
      </c>
      <c r="H73" s="8" t="s">
        <v>4</v>
      </c>
      <c r="I73" s="8" t="str">
        <f t="shared" si="3"/>
        <v>Wohnort</v>
      </c>
    </row>
    <row r="74" spans="1:9" x14ac:dyDescent="0.55000000000000004">
      <c r="A74" s="8" t="s">
        <v>4</v>
      </c>
      <c r="B74" s="8" t="s">
        <v>4</v>
      </c>
      <c r="C74" s="8" t="s">
        <v>549</v>
      </c>
      <c r="D74" s="8" t="s">
        <v>3291</v>
      </c>
      <c r="G74" s="26" t="str">
        <f t="shared" si="2"/>
        <v/>
      </c>
      <c r="H74" s="8" t="s">
        <v>4</v>
      </c>
      <c r="I74" s="8" t="str">
        <f t="shared" si="3"/>
        <v>Weitere Adressangaben</v>
      </c>
    </row>
    <row r="75" spans="1:9" x14ac:dyDescent="0.55000000000000004">
      <c r="A75" s="8" t="s">
        <v>4</v>
      </c>
      <c r="B75" s="8" t="s">
        <v>4</v>
      </c>
      <c r="C75" s="8" t="s">
        <v>234</v>
      </c>
      <c r="D75" s="8" t="s">
        <v>3290</v>
      </c>
      <c r="G75" s="26" t="str">
        <f t="shared" si="2"/>
        <v/>
      </c>
      <c r="H75" s="8" t="s">
        <v>4</v>
      </c>
      <c r="I75" s="8" t="str">
        <f t="shared" si="3"/>
        <v>Staat</v>
      </c>
    </row>
    <row r="76" spans="1:9" x14ac:dyDescent="0.55000000000000004">
      <c r="A76" s="8" t="s">
        <v>4</v>
      </c>
      <c r="B76" s="8" t="s">
        <v>4</v>
      </c>
      <c r="C76" s="8" t="s">
        <v>536</v>
      </c>
      <c r="D76" s="8" t="s">
        <v>3289</v>
      </c>
      <c r="G76" s="26" t="str">
        <f t="shared" si="2"/>
        <v/>
      </c>
      <c r="H76" s="8" t="s">
        <v>4</v>
      </c>
      <c r="I76" s="8" t="str">
        <f t="shared" si="3"/>
        <v>Geleistete Vergütung (EUR)</v>
      </c>
    </row>
    <row r="77" spans="1:9" x14ac:dyDescent="0.55000000000000004">
      <c r="A77" s="8" t="s">
        <v>4</v>
      </c>
      <c r="B77" s="8" t="s">
        <v>4</v>
      </c>
      <c r="C77" s="8" t="s">
        <v>550</v>
      </c>
      <c r="D77" s="8" t="s">
        <v>3288</v>
      </c>
      <c r="G77" s="26" t="str">
        <f t="shared" si="2"/>
        <v/>
      </c>
      <c r="H77" s="8" t="s">
        <v>4</v>
      </c>
      <c r="I77" s="8" t="str">
        <f t="shared" si="3"/>
        <v>Einbehaltener und abgeführter Steuerabzug (EUR)</v>
      </c>
    </row>
    <row r="78" spans="1:9" x14ac:dyDescent="0.55000000000000004">
      <c r="A78" s="8" t="s">
        <v>4</v>
      </c>
      <c r="B78" s="8" t="s">
        <v>4</v>
      </c>
      <c r="C78" s="8" t="s">
        <v>547</v>
      </c>
      <c r="D78" s="8" t="s">
        <v>3287</v>
      </c>
      <c r="G78" s="26" t="str">
        <f t="shared" si="2"/>
        <v/>
      </c>
      <c r="H78" s="8" t="s">
        <v>4</v>
      </c>
      <c r="I78" s="8" t="str">
        <f t="shared" si="3"/>
        <v>Einbehaltener und abgeführter Solidaritätszuschlag auf den Steuerabzug (EUR)</v>
      </c>
    </row>
    <row r="79" spans="1:9" x14ac:dyDescent="0.55000000000000004">
      <c r="A79" s="8" t="s">
        <v>1501</v>
      </c>
      <c r="B79" s="8" t="s">
        <v>4</v>
      </c>
      <c r="C79" s="8" t="s">
        <v>551</v>
      </c>
      <c r="D79" s="8" t="s">
        <v>3286</v>
      </c>
      <c r="G79" s="26" t="str">
        <f t="shared" si="2"/>
        <v>33</v>
      </c>
      <c r="H79" s="8" t="s">
        <v>4</v>
      </c>
      <c r="I79" s="8" t="str">
        <f t="shared" si="3"/>
        <v>Von der geleisteten Vergütung wurde der Steuerabzug nicht beziehungsweise nicht in voller Höhe vorgenommen nach:</v>
      </c>
    </row>
    <row r="80" spans="1:9" x14ac:dyDescent="0.55000000000000004">
      <c r="A80" s="8" t="s">
        <v>1375</v>
      </c>
      <c r="B80" s="8" t="s">
        <v>4</v>
      </c>
      <c r="C80" s="8" t="s">
        <v>552</v>
      </c>
      <c r="D80" s="8" t="s">
        <v>3285</v>
      </c>
      <c r="G80" s="26" t="str">
        <f t="shared" si="2"/>
        <v>34</v>
      </c>
      <c r="H80" s="8" t="s">
        <v>4</v>
      </c>
      <c r="I80" s="8" t="str">
        <f t="shared" si="3"/>
        <v>- In den Fällen des § 73f EStDV: wegen Abführung an GEMA</v>
      </c>
    </row>
    <row r="81" spans="1:9" x14ac:dyDescent="0.55000000000000004">
      <c r="A81" s="8" t="s">
        <v>4</v>
      </c>
      <c r="B81" s="8" t="s">
        <v>4</v>
      </c>
      <c r="C81" s="8" t="s">
        <v>3284</v>
      </c>
      <c r="D81" s="8" t="s">
        <v>3283</v>
      </c>
      <c r="G81" s="26" t="str">
        <f t="shared" si="2"/>
        <v/>
      </c>
      <c r="H81" s="8" t="s">
        <v>4</v>
      </c>
      <c r="I81" s="8" t="str">
        <f t="shared" si="3"/>
        <v>- In den Fällen des § 73f EStDV: Name der Institution, an die der Steuerabzug von der an einen beschränkt Steuerpflichtigen geleisteten Aufsichtsratsvergütung abgeführt wurde</v>
      </c>
    </row>
    <row r="82" spans="1:9" x14ac:dyDescent="0.55000000000000004">
      <c r="A82" s="8" t="s">
        <v>1371</v>
      </c>
      <c r="B82" s="8" t="s">
        <v>4</v>
      </c>
      <c r="C82" s="8" t="s">
        <v>553</v>
      </c>
      <c r="D82" s="8" t="s">
        <v>3282</v>
      </c>
      <c r="G82" s="26" t="str">
        <f t="shared" si="2"/>
        <v>35</v>
      </c>
      <c r="H82" s="8" t="s">
        <v>4</v>
      </c>
      <c r="I82" s="8" t="str">
        <f t="shared" si="3"/>
        <v>In den Fällen des § 50d EStG: Datum der Bescheinigung beziehungsweise Ermächtigung des Bundeszentralamts für Steuern für den Steuerabzug von der an einen beschränkt Steuerpflichtigen geleisteten Aufsichtsratsvergütung</v>
      </c>
    </row>
    <row r="83" spans="1:9" x14ac:dyDescent="0.55000000000000004">
      <c r="A83" s="8" t="s">
        <v>4</v>
      </c>
      <c r="B83" s="8" t="s">
        <v>4</v>
      </c>
      <c r="C83" s="8" t="s">
        <v>554</v>
      </c>
      <c r="D83" s="8" t="s">
        <v>3281</v>
      </c>
      <c r="G83" s="26" t="str">
        <f t="shared" si="2"/>
        <v/>
      </c>
      <c r="H83" s="8" t="s">
        <v>4</v>
      </c>
      <c r="I83" s="8" t="str">
        <f t="shared" si="3"/>
        <v>In den Fällen des § 50d EStG: Aktenzeichen der Bescheinigung beziehungsweise Ermächtigung des Bundeszentralamts für Steuern für den Steuerabzug von der an einen beschränkt Steuerpflichtigen geleisteten Aufsichtsratsvergütung</v>
      </c>
    </row>
    <row r="84" spans="1:9" x14ac:dyDescent="0.55000000000000004">
      <c r="A84" s="25" t="s">
        <v>3280</v>
      </c>
      <c r="G84" s="54" t="str">
        <f t="shared" si="2"/>
        <v>GewSt 1 A</v>
      </c>
      <c r="H84" s="25" t="s">
        <v>3280</v>
      </c>
      <c r="I84" s="8">
        <f t="shared" si="3"/>
        <v>0</v>
      </c>
    </row>
    <row r="85" spans="1:9" x14ac:dyDescent="0.55000000000000004">
      <c r="A85" s="25" t="s">
        <v>957</v>
      </c>
      <c r="B85" s="25" t="s">
        <v>4</v>
      </c>
      <c r="C85" s="25" t="s">
        <v>242</v>
      </c>
      <c r="D85" s="25" t="s">
        <v>1536</v>
      </c>
      <c r="E85" s="25" t="s">
        <v>1756</v>
      </c>
      <c r="F85" s="25" t="s">
        <v>815</v>
      </c>
      <c r="G85" s="54" t="str">
        <f t="shared" si="2"/>
        <v>Zeile</v>
      </c>
      <c r="H85" s="25" t="s">
        <v>3280</v>
      </c>
      <c r="I85" s="25" t="str">
        <f t="shared" si="3"/>
        <v>Bezeichnung</v>
      </c>
    </row>
    <row r="86" spans="1:9" ht="21" x14ac:dyDescent="0.55000000000000004">
      <c r="A86" s="25" t="s">
        <v>4</v>
      </c>
      <c r="B86" s="25" t="s">
        <v>4</v>
      </c>
      <c r="C86" s="25" t="s">
        <v>3279</v>
      </c>
      <c r="D86" s="25" t="s">
        <v>4</v>
      </c>
      <c r="E86" s="25" t="s">
        <v>4</v>
      </c>
      <c r="F86" s="25" t="s">
        <v>4</v>
      </c>
      <c r="G86" s="54" t="str">
        <f t="shared" si="2"/>
        <v/>
      </c>
      <c r="H86" s="25" t="s">
        <v>3280</v>
      </c>
      <c r="I86" s="25" t="str">
        <f t="shared" si="3"/>
        <v>Gewinn aus Gewerbebetrieb (Zeilen 33 bis 80: Nicht in den Fällen der Zeilen 81 und 82; Zeilen 33, 34, 36 und 40a: negative Beträge mit Minuszeichen)</v>
      </c>
    </row>
    <row r="87" spans="1:9" x14ac:dyDescent="0.55000000000000004">
      <c r="A87" s="8" t="s">
        <v>3278</v>
      </c>
      <c r="B87" s="8" t="s">
        <v>4</v>
      </c>
      <c r="C87" s="8" t="s">
        <v>717</v>
      </c>
      <c r="D87" s="8" t="s">
        <v>1180</v>
      </c>
      <c r="E87" s="8" t="s">
        <v>4</v>
      </c>
      <c r="F87" s="8" t="s">
        <v>4</v>
      </c>
      <c r="G87" s="26" t="str">
        <f t="shared" si="2"/>
        <v>33.1</v>
      </c>
      <c r="H87" s="25" t="s">
        <v>3280</v>
      </c>
      <c r="I87" s="8" t="str">
        <f t="shared" si="3"/>
        <v>Gewinn aus Gewerbebetrieb (Betrag lt. Zeile GewSt.1 der Anlage ZVE)</v>
      </c>
    </row>
    <row r="88" spans="1:9" x14ac:dyDescent="0.55000000000000004">
      <c r="A88" s="8" t="s">
        <v>3277</v>
      </c>
      <c r="B88" s="8" t="s">
        <v>4</v>
      </c>
      <c r="C88" s="8" t="s">
        <v>718</v>
      </c>
      <c r="D88" s="8" t="s">
        <v>3276</v>
      </c>
      <c r="E88" s="8" t="s">
        <v>4</v>
      </c>
      <c r="F88" s="8" t="s">
        <v>4</v>
      </c>
      <c r="G88" s="26" t="str">
        <f t="shared" si="2"/>
        <v>33.4</v>
      </c>
      <c r="H88" s="25" t="s">
        <v>3280</v>
      </c>
      <c r="I88" s="8" t="str">
        <f t="shared" si="3"/>
        <v>Manuelle Korrektur zum Gewinn aus Gewerbebetrieb</v>
      </c>
    </row>
    <row r="89" spans="1:9" x14ac:dyDescent="0.55000000000000004">
      <c r="A89" s="8" t="s">
        <v>3275</v>
      </c>
      <c r="B89" s="8" t="s">
        <v>4</v>
      </c>
      <c r="C89" s="8" t="s">
        <v>719</v>
      </c>
      <c r="D89" s="8" t="s">
        <v>3274</v>
      </c>
      <c r="E89" s="8" t="s">
        <v>4</v>
      </c>
      <c r="F89" s="8" t="s">
        <v>4</v>
      </c>
      <c r="G89" s="26" t="str">
        <f t="shared" si="2"/>
        <v>33.5</v>
      </c>
      <c r="H89" s="25" t="s">
        <v>3280</v>
      </c>
      <c r="I89" s="8" t="str">
        <f t="shared" si="3"/>
        <v>Korrektur Gewerbeertrag um Verluste gem. § 15 Abs. 4 Satz 3 und 6 EStG und gem. § 15a Abs. 1 EStG sowie des Hinzurechnungsbetrags gem. § 15a Abs. 3 EStG</v>
      </c>
    </row>
    <row r="90" spans="1:9" x14ac:dyDescent="0.55000000000000004">
      <c r="A90" s="8" t="s">
        <v>3273</v>
      </c>
      <c r="B90" s="8" t="s">
        <v>4</v>
      </c>
      <c r="C90" s="8" t="s">
        <v>720</v>
      </c>
      <c r="D90" s="8" t="s">
        <v>1181</v>
      </c>
      <c r="E90" s="8" t="s">
        <v>4</v>
      </c>
      <c r="F90" s="8" t="s">
        <v>4</v>
      </c>
      <c r="G90" s="26" t="str">
        <f t="shared" si="2"/>
        <v>33.7</v>
      </c>
      <c r="H90" s="25" t="s">
        <v>3280</v>
      </c>
      <c r="I90" s="8" t="str">
        <f t="shared" si="3"/>
        <v>Korrektur um pauschalen Gewinn / Verlust aus dem Betrieb von Handelsschiffen bei gesonderter Gewinnermittlung nach § 5a EStG</v>
      </c>
    </row>
    <row r="91" spans="1:9" x14ac:dyDescent="0.55000000000000004">
      <c r="A91" s="8" t="s">
        <v>1501</v>
      </c>
      <c r="B91" s="8" t="s">
        <v>4</v>
      </c>
      <c r="C91" s="8" t="s">
        <v>3272</v>
      </c>
      <c r="D91" s="8" t="s">
        <v>1182</v>
      </c>
      <c r="E91" s="8" t="s">
        <v>4</v>
      </c>
      <c r="F91" s="8" t="s">
        <v>1183</v>
      </c>
      <c r="G91" s="26" t="str">
        <f t="shared" si="2"/>
        <v>33</v>
      </c>
      <c r="H91" s="25" t="s">
        <v>3280</v>
      </c>
      <c r="I91" s="8" t="str">
        <f t="shared" si="3"/>
        <v>Gewinn aus Gewerbebetrieb vor Anwendung des § 7 Satz 4 GewStG (ohne Beträge lt. Zeilen 38, 39, 39a und 80)</v>
      </c>
    </row>
    <row r="92" spans="1:9" x14ac:dyDescent="0.55000000000000004">
      <c r="A92" s="8" t="s">
        <v>1371</v>
      </c>
      <c r="B92" s="8" t="s">
        <v>4</v>
      </c>
      <c r="C92" s="8" t="s">
        <v>721</v>
      </c>
      <c r="D92" s="8" t="s">
        <v>1184</v>
      </c>
      <c r="E92" s="8" t="s">
        <v>3271</v>
      </c>
      <c r="F92" s="8" t="s">
        <v>4</v>
      </c>
      <c r="G92" s="26" t="str">
        <f t="shared" si="2"/>
        <v>35</v>
      </c>
      <c r="H92" s="25" t="s">
        <v>3280</v>
      </c>
      <c r="I92" s="8" t="str">
        <f t="shared" si="3"/>
        <v>Der Gewerbebetrieb ist nach folgender Nummer des § 3 GewStG partiell von der Gewerbesteuer befreit:</v>
      </c>
    </row>
    <row r="93" spans="1:9" x14ac:dyDescent="0.55000000000000004">
      <c r="A93" s="8" t="s">
        <v>1367</v>
      </c>
      <c r="B93" s="8" t="s">
        <v>4</v>
      </c>
      <c r="C93" s="8" t="s">
        <v>722</v>
      </c>
      <c r="D93" s="8" t="s">
        <v>3270</v>
      </c>
      <c r="E93" s="8" t="s">
        <v>4</v>
      </c>
      <c r="F93" s="8" t="s">
        <v>3269</v>
      </c>
      <c r="G93" s="26" t="str">
        <f t="shared" si="2"/>
        <v>36</v>
      </c>
      <c r="H93" s="25" t="s">
        <v>3280</v>
      </c>
      <c r="I93" s="8" t="str">
        <f t="shared" si="3"/>
        <v>Von der Gewerbesteuer befreiter Anteil am Gewinn aus Gewerbebetrieb lt. Zeile 33</v>
      </c>
    </row>
    <row r="94" spans="1:9" x14ac:dyDescent="0.55000000000000004">
      <c r="A94" s="8" t="s">
        <v>1359</v>
      </c>
      <c r="B94" s="8" t="s">
        <v>4</v>
      </c>
      <c r="C94" s="8" t="s">
        <v>723</v>
      </c>
      <c r="D94" s="8" t="s">
        <v>3268</v>
      </c>
      <c r="E94" s="8" t="s">
        <v>4</v>
      </c>
      <c r="F94" s="8" t="s">
        <v>3267</v>
      </c>
      <c r="G94" s="26" t="str">
        <f t="shared" si="2"/>
        <v>37</v>
      </c>
      <c r="H94" s="25" t="s">
        <v>3280</v>
      </c>
      <c r="I94" s="8" t="str">
        <f t="shared" si="3"/>
        <v xml:space="preserve">Korrektur des Gewinns aus Gewerbebetrieb aufgrund der Erstattung von Aufwendungen, die in einem vorangegangenen Erhebungszeitraum der Hinzurechnung unterlegen haben (Eintrag mit negativem Vorzeichen) </v>
      </c>
    </row>
    <row r="95" spans="1:9" x14ac:dyDescent="0.55000000000000004">
      <c r="A95" s="8" t="s">
        <v>1355</v>
      </c>
      <c r="B95" s="8" t="s">
        <v>4</v>
      </c>
      <c r="C95" s="8" t="s">
        <v>724</v>
      </c>
      <c r="D95" s="8" t="s">
        <v>3266</v>
      </c>
      <c r="E95" s="8" t="s">
        <v>4</v>
      </c>
      <c r="F95" s="8" t="s">
        <v>3265</v>
      </c>
      <c r="G95" s="26" t="str">
        <f t="shared" si="2"/>
        <v>38</v>
      </c>
      <c r="H95" s="25" t="s">
        <v>3280</v>
      </c>
      <c r="I95" s="8" t="str">
        <f t="shared" si="3"/>
        <v>Unterschiedsbetrag nach § 5a Abs. 4 EStG</v>
      </c>
    </row>
    <row r="96" spans="1:9" x14ac:dyDescent="0.55000000000000004">
      <c r="A96" s="8" t="s">
        <v>1343</v>
      </c>
      <c r="B96" s="8" t="s">
        <v>4</v>
      </c>
      <c r="C96" s="8" t="s">
        <v>725</v>
      </c>
      <c r="D96" s="8" t="s">
        <v>3264</v>
      </c>
      <c r="E96" s="8" t="s">
        <v>4</v>
      </c>
      <c r="F96" s="8" t="s">
        <v>3263</v>
      </c>
      <c r="G96" s="26" t="str">
        <f t="shared" si="2"/>
        <v>39</v>
      </c>
      <c r="H96" s="25" t="s">
        <v>3280</v>
      </c>
      <c r="I96" s="8" t="str">
        <f t="shared" si="3"/>
        <v>Sondervergütungen nach § 5a Abs. 4a EStG</v>
      </c>
    </row>
    <row r="97" spans="1:9" x14ac:dyDescent="0.55000000000000004">
      <c r="A97" s="8" t="s">
        <v>3262</v>
      </c>
      <c r="B97" s="8" t="s">
        <v>4</v>
      </c>
      <c r="C97" s="8" t="s">
        <v>726</v>
      </c>
      <c r="D97" s="8" t="s">
        <v>3261</v>
      </c>
      <c r="E97" s="8" t="s">
        <v>4</v>
      </c>
      <c r="F97" s="8" t="s">
        <v>3260</v>
      </c>
      <c r="G97" s="26" t="str">
        <f t="shared" si="2"/>
        <v>39a</v>
      </c>
      <c r="H97" s="25" t="s">
        <v>3280</v>
      </c>
      <c r="I97" s="8" t="str">
        <f t="shared" si="3"/>
        <v>Gewinn des wirtschaftlichen Geschäftsbetriebs nach § 15 Abs. 4 InvStG</v>
      </c>
    </row>
    <row r="98" spans="1:9" x14ac:dyDescent="0.55000000000000004">
      <c r="A98" s="8" t="s">
        <v>3259</v>
      </c>
      <c r="B98" s="8" t="s">
        <v>4</v>
      </c>
      <c r="C98" s="8" t="s">
        <v>3258</v>
      </c>
      <c r="D98" s="8" t="s">
        <v>3257</v>
      </c>
      <c r="E98" s="8" t="s">
        <v>4</v>
      </c>
      <c r="F98" s="8" t="s">
        <v>3256</v>
      </c>
      <c r="G98" s="26" t="str">
        <f t="shared" si="2"/>
        <v>40a</v>
      </c>
      <c r="H98" s="25" t="s">
        <v>3280</v>
      </c>
      <c r="I98" s="8" t="str">
        <f t="shared" si="3"/>
        <v>Anwendung des § 20 Abs. 5 (ggf. i. V. mit § 45 Abs. 2) InvStG: Gesamtbetrag der bei der Ermittlung des Gewinns aus Gewerbebetrieb vorgenommenen Teilfreistellungen aus unmittelbaren Beteiligungen nach §§ 20, 21 InvStG (ggf. i. V. mit § 43 Abs. 3 und § 44 InvStG)</v>
      </c>
    </row>
    <row r="99" spans="1:9" x14ac:dyDescent="0.55000000000000004">
      <c r="A99" s="8" t="s">
        <v>3255</v>
      </c>
      <c r="B99" s="8" t="s">
        <v>4</v>
      </c>
      <c r="C99" s="8" t="s">
        <v>3254</v>
      </c>
      <c r="D99" s="8" t="s">
        <v>3253</v>
      </c>
      <c r="E99" s="8" t="s">
        <v>4</v>
      </c>
      <c r="F99" s="8" t="s">
        <v>3252</v>
      </c>
      <c r="G99" s="26" t="str">
        <f t="shared" si="2"/>
        <v>40b</v>
      </c>
      <c r="H99" s="25" t="s">
        <v>3280</v>
      </c>
      <c r="I99" s="8" t="str">
        <f t="shared" si="3"/>
        <v>Anwendung des § 45 Abs. 1 InvStG:Korrekturbetrag nach § 45 Abs. 1 InvStG für die Ermittlung des Gewerbeertrags beim Anleger (Summe der Beträge lt. Zeile 23 aller Anlagen SIG)</v>
      </c>
    </row>
    <row r="100" spans="1:9" x14ac:dyDescent="0.55000000000000004">
      <c r="A100" s="8" t="s">
        <v>2331</v>
      </c>
      <c r="B100" s="8" t="s">
        <v>4</v>
      </c>
      <c r="C100" s="8" t="s">
        <v>782</v>
      </c>
      <c r="D100" s="8" t="s">
        <v>1185</v>
      </c>
      <c r="E100" s="8" t="s">
        <v>4</v>
      </c>
      <c r="F100" s="8" t="s">
        <v>1186</v>
      </c>
      <c r="G100" s="26" t="str">
        <f t="shared" si="2"/>
        <v>S.1</v>
      </c>
      <c r="H100" s="25" t="s">
        <v>3280</v>
      </c>
      <c r="I100" s="8" t="str">
        <f t="shared" si="3"/>
        <v>Gewinn aus Gewerbebetrieb (nach Korrektur und Anpassungen nach § 5a EStG)</v>
      </c>
    </row>
    <row r="101" spans="1:9" x14ac:dyDescent="0.55000000000000004">
      <c r="A101" s="8" t="s">
        <v>4</v>
      </c>
      <c r="B101" s="8" t="s">
        <v>4</v>
      </c>
      <c r="C101" s="8" t="s">
        <v>4</v>
      </c>
      <c r="D101" s="8" t="s">
        <v>4</v>
      </c>
      <c r="E101" s="8" t="s">
        <v>4</v>
      </c>
      <c r="F101" s="8" t="s">
        <v>4</v>
      </c>
      <c r="G101" s="26" t="str">
        <f t="shared" si="2"/>
        <v/>
      </c>
      <c r="H101" s="25" t="s">
        <v>3280</v>
      </c>
      <c r="I101" s="8" t="str">
        <f t="shared" si="3"/>
        <v/>
      </c>
    </row>
    <row r="102" spans="1:9" x14ac:dyDescent="0.55000000000000004">
      <c r="A102" s="25" t="s">
        <v>4</v>
      </c>
      <c r="B102" s="25" t="s">
        <v>4</v>
      </c>
      <c r="C102" s="25" t="s">
        <v>776</v>
      </c>
      <c r="D102" s="25" t="s">
        <v>4</v>
      </c>
      <c r="E102" s="25" t="s">
        <v>4</v>
      </c>
      <c r="F102" s="25" t="s">
        <v>4</v>
      </c>
      <c r="G102" s="54" t="str">
        <f t="shared" si="2"/>
        <v/>
      </c>
      <c r="H102" s="25" t="s">
        <v>3280</v>
      </c>
      <c r="I102" s="25" t="str">
        <f t="shared" si="3"/>
        <v>Hinzurechnungen:</v>
      </c>
    </row>
    <row r="103" spans="1:9" x14ac:dyDescent="0.55000000000000004">
      <c r="A103" s="8" t="s">
        <v>4</v>
      </c>
      <c r="B103" s="8" t="s">
        <v>4</v>
      </c>
      <c r="C103" s="8" t="s">
        <v>771</v>
      </c>
      <c r="D103" s="8" t="s">
        <v>3251</v>
      </c>
      <c r="E103" s="8" t="s">
        <v>4</v>
      </c>
      <c r="F103" s="8" t="s">
        <v>4</v>
      </c>
      <c r="G103" s="26" t="str">
        <f t="shared" si="2"/>
        <v/>
      </c>
      <c r="H103" s="25" t="s">
        <v>3280</v>
      </c>
      <c r="I103" s="8" t="str">
        <f t="shared" si="3"/>
        <v>Finanzierungsanteile nach § 8 Nr. 1 GewStG des (ersten) Wirtschaftsjahres</v>
      </c>
    </row>
    <row r="104" spans="1:9" x14ac:dyDescent="0.55000000000000004">
      <c r="A104" s="8" t="s">
        <v>3250</v>
      </c>
      <c r="B104" s="8" t="s">
        <v>4</v>
      </c>
      <c r="C104" s="8" t="s">
        <v>727</v>
      </c>
      <c r="D104" s="8" t="s">
        <v>3249</v>
      </c>
      <c r="E104" s="8" t="s">
        <v>4</v>
      </c>
      <c r="F104" s="8" t="s">
        <v>4</v>
      </c>
      <c r="G104" s="26" t="str">
        <f t="shared" si="2"/>
        <v>41.1</v>
      </c>
      <c r="H104" s="25" t="s">
        <v>3280</v>
      </c>
      <c r="I104" s="8" t="str">
        <f t="shared" si="3"/>
        <v>_Dazu: Zinsaufwendungen des laufenden Wirtschaftsjahres</v>
      </c>
    </row>
    <row r="105" spans="1:9" x14ac:dyDescent="0.55000000000000004">
      <c r="A105" s="8" t="s">
        <v>3248</v>
      </c>
      <c r="B105" s="8" t="s">
        <v>4</v>
      </c>
      <c r="C105" s="8" t="s">
        <v>728</v>
      </c>
      <c r="D105" s="8" t="s">
        <v>3247</v>
      </c>
      <c r="E105" s="8" t="s">
        <v>4</v>
      </c>
      <c r="F105" s="8" t="s">
        <v>4</v>
      </c>
      <c r="G105" s="26" t="str">
        <f t="shared" si="2"/>
        <v>41.2</v>
      </c>
      <c r="H105" s="25" t="s">
        <v>3280</v>
      </c>
      <c r="I105" s="8" t="str">
        <f t="shared" si="3"/>
        <v>_Davon ab: Nicht abziehbare Zinsaufwendungen</v>
      </c>
    </row>
    <row r="106" spans="1:9" x14ac:dyDescent="0.55000000000000004">
      <c r="A106" s="8" t="s">
        <v>3246</v>
      </c>
      <c r="B106" s="8" t="s">
        <v>4</v>
      </c>
      <c r="C106" s="8" t="s">
        <v>729</v>
      </c>
      <c r="D106" s="8" t="s">
        <v>3245</v>
      </c>
      <c r="E106" s="8" t="s">
        <v>4</v>
      </c>
      <c r="F106" s="8" t="s">
        <v>4</v>
      </c>
      <c r="G106" s="26" t="str">
        <f t="shared" si="2"/>
        <v>41.3</v>
      </c>
      <c r="H106" s="25" t="s">
        <v>3280</v>
      </c>
      <c r="I106" s="8" t="str">
        <f t="shared" si="3"/>
        <v>_Dazu/Davon ab: Korrektur der nicht abziehbaren Zinsaufwendungen</v>
      </c>
    </row>
    <row r="107" spans="1:9" x14ac:dyDescent="0.55000000000000004">
      <c r="A107" s="8" t="s">
        <v>1335</v>
      </c>
      <c r="B107" s="8" t="s">
        <v>4</v>
      </c>
      <c r="C107" s="8" t="s">
        <v>3244</v>
      </c>
      <c r="D107" s="8" t="s">
        <v>3243</v>
      </c>
      <c r="E107" s="8" t="s">
        <v>3242</v>
      </c>
      <c r="F107" s="8" t="s">
        <v>4</v>
      </c>
      <c r="G107" s="26" t="str">
        <f t="shared" si="2"/>
        <v>41</v>
      </c>
      <c r="H107" s="25" t="s">
        <v>3280</v>
      </c>
      <c r="I107" s="8" t="str">
        <f t="shared" si="3"/>
        <v>Entgelte für Schulden (§ 8 Nr. 1 Buchst. a GewStG; ohne Kürzung um die Beträge lt. Zeilen 67 und 67a)</v>
      </c>
    </row>
    <row r="108" spans="1:9" x14ac:dyDescent="0.55000000000000004">
      <c r="A108" s="8" t="s">
        <v>3241</v>
      </c>
      <c r="B108" s="8" t="s">
        <v>4</v>
      </c>
      <c r="C108" s="8" t="s">
        <v>730</v>
      </c>
      <c r="D108" s="8" t="s">
        <v>3240</v>
      </c>
      <c r="E108" s="8" t="s">
        <v>4</v>
      </c>
      <c r="F108" s="8" t="s">
        <v>4</v>
      </c>
      <c r="G108" s="26" t="str">
        <f t="shared" si="2"/>
        <v>41.4</v>
      </c>
      <c r="H108" s="25" t="s">
        <v>3280</v>
      </c>
      <c r="I108" s="8" t="str">
        <f t="shared" si="3"/>
        <v>_Kürzung des Hinzurechnungsbetrages nach § 8 Nr. 1 GewStG aufgrund des § 9 Nr. 2a Satz 3 zweiter Halbsatz GewStG, § 9 Nr. 7 Satz 2 bzw. § 9 Nr. 8 Satz 2 GewStG (Zeilen 67 und 67a)</v>
      </c>
    </row>
    <row r="109" spans="1:9" x14ac:dyDescent="0.55000000000000004">
      <c r="A109" s="8" t="s">
        <v>3239</v>
      </c>
      <c r="B109" s="8" t="s">
        <v>4</v>
      </c>
      <c r="C109" s="8" t="s">
        <v>731</v>
      </c>
      <c r="D109" s="8" t="s">
        <v>3238</v>
      </c>
      <c r="E109" s="8" t="s">
        <v>3237</v>
      </c>
      <c r="F109" s="8" t="s">
        <v>4</v>
      </c>
      <c r="G109" s="26" t="str">
        <f t="shared" si="2"/>
        <v>41.5</v>
      </c>
      <c r="H109" s="25" t="s">
        <v>3280</v>
      </c>
      <c r="I109" s="8" t="str">
        <f t="shared" si="3"/>
        <v>_Verbleibender Hinzurechnungsbetrag nach § 8 Nr. 1 Buchst. a GewStG</v>
      </c>
    </row>
    <row r="110" spans="1:9" x14ac:dyDescent="0.55000000000000004">
      <c r="A110" s="8" t="s">
        <v>1491</v>
      </c>
      <c r="B110" s="8" t="s">
        <v>4</v>
      </c>
      <c r="C110" s="8" t="s">
        <v>732</v>
      </c>
      <c r="D110" s="8" t="s">
        <v>1187</v>
      </c>
      <c r="E110" s="8" t="s">
        <v>1188</v>
      </c>
      <c r="F110" s="8" t="s">
        <v>4</v>
      </c>
      <c r="G110" s="26" t="str">
        <f t="shared" si="2"/>
        <v>42</v>
      </c>
      <c r="H110" s="25" t="s">
        <v>3280</v>
      </c>
      <c r="I110" s="8" t="str">
        <f t="shared" si="3"/>
        <v>Renten und dauernde Lasten (§ 8 Nr. 1 Buchst. b GewStG)</v>
      </c>
    </row>
    <row r="111" spans="1:9" x14ac:dyDescent="0.55000000000000004">
      <c r="A111" s="8" t="s">
        <v>1489</v>
      </c>
      <c r="B111" s="8" t="s">
        <v>4</v>
      </c>
      <c r="C111" s="8" t="s">
        <v>733</v>
      </c>
      <c r="D111" s="8" t="s">
        <v>3236</v>
      </c>
      <c r="E111" s="8" t="s">
        <v>3235</v>
      </c>
      <c r="F111" s="8" t="s">
        <v>4</v>
      </c>
      <c r="G111" s="26" t="str">
        <f t="shared" si="2"/>
        <v>43</v>
      </c>
      <c r="H111" s="25" t="s">
        <v>3280</v>
      </c>
      <c r="I111" s="8" t="str">
        <f t="shared" si="3"/>
        <v>Gewinnanteile der stillen Gesellschafter (§ 8 Nr. 1 Buchst. c GewStG)</v>
      </c>
    </row>
    <row r="112" spans="1:9" x14ac:dyDescent="0.55000000000000004">
      <c r="A112" s="8" t="s">
        <v>1487</v>
      </c>
      <c r="B112" s="8" t="s">
        <v>4</v>
      </c>
      <c r="C112" s="8" t="s">
        <v>3234</v>
      </c>
      <c r="D112" s="8" t="s">
        <v>3233</v>
      </c>
      <c r="E112" s="8" t="s">
        <v>3232</v>
      </c>
      <c r="F112" s="8" t="s">
        <v>4</v>
      </c>
      <c r="G112" s="26" t="str">
        <f t="shared" si="2"/>
        <v>44</v>
      </c>
      <c r="H112" s="25" t="s">
        <v>3280</v>
      </c>
      <c r="I112" s="8" t="str">
        <f t="shared" si="3"/>
        <v>Miet- und Pachtzinsen (einschl. Leasingraten) für die Benutzung fremder beweglicher Betriebsanlagegüter (§ 8 Nr. 1 Buchst. d GewStG; Eingabe mit 100%; 20% Hinzurechnung)</v>
      </c>
    </row>
    <row r="113" spans="1:9" x14ac:dyDescent="0.55000000000000004">
      <c r="A113" s="8" t="s">
        <v>1681</v>
      </c>
      <c r="B113" s="8" t="s">
        <v>4</v>
      </c>
      <c r="C113" s="8" t="s">
        <v>3231</v>
      </c>
      <c r="D113" s="8" t="s">
        <v>3230</v>
      </c>
      <c r="E113" s="8" t="s">
        <v>3229</v>
      </c>
      <c r="F113" s="8" t="s">
        <v>4</v>
      </c>
      <c r="G113" s="26" t="str">
        <f t="shared" si="2"/>
        <v>45</v>
      </c>
      <c r="H113" s="25" t="s">
        <v>3280</v>
      </c>
      <c r="I113" s="8" t="str">
        <f t="shared" si="3"/>
        <v>Miet- und Pachtzinsen (einschl. Leasingraten) für die Benutzung fremder unbeweglicher Betriebsanlagegüter (§ 8 Nr. 1 Buchst. e GewStG; Eingabe mit 100%; 50% Hinzurechnung)</v>
      </c>
    </row>
    <row r="114" spans="1:9" x14ac:dyDescent="0.55000000000000004">
      <c r="A114" s="8" t="s">
        <v>1678</v>
      </c>
      <c r="B114" s="8" t="s">
        <v>4</v>
      </c>
      <c r="C114" s="8" t="s">
        <v>3228</v>
      </c>
      <c r="D114" s="8" t="s">
        <v>3227</v>
      </c>
      <c r="E114" s="8" t="s">
        <v>3226</v>
      </c>
      <c r="F114" s="8" t="s">
        <v>4</v>
      </c>
      <c r="G114" s="26" t="str">
        <f t="shared" si="2"/>
        <v>46</v>
      </c>
      <c r="H114" s="25" t="s">
        <v>3280</v>
      </c>
      <c r="I114" s="8" t="str">
        <f t="shared" si="3"/>
        <v>Aufwendungen für die zeitlich befristete Überlassung von Rechten – insbesondere Konzessionen und Lizenzen – (§ 8 Nr. 1 Buchst. f GewStG; Eingabe mit 100%; 25% Hinzurechnung)</v>
      </c>
    </row>
    <row r="115" spans="1:9" x14ac:dyDescent="0.55000000000000004">
      <c r="A115" s="8" t="s">
        <v>1674</v>
      </c>
      <c r="B115" s="8" t="s">
        <v>4</v>
      </c>
      <c r="C115" s="8" t="s">
        <v>734</v>
      </c>
      <c r="D115" s="8" t="s">
        <v>3225</v>
      </c>
      <c r="E115" s="8" t="s">
        <v>4</v>
      </c>
      <c r="F115" s="8" t="s">
        <v>4</v>
      </c>
      <c r="G115" s="26" t="str">
        <f t="shared" si="2"/>
        <v>47</v>
      </c>
      <c r="H115" s="25" t="s">
        <v>3280</v>
      </c>
      <c r="I115" s="8" t="str">
        <f t="shared" si="3"/>
        <v>Im Betrag lt. Zeile 46 enthaltene Vergütungen i. S. des § 50a Abs. 1 Nr. 3 EStG an beschränkt steuerpflichtige Zahlungsempfänger</v>
      </c>
    </row>
    <row r="116" spans="1:9" x14ac:dyDescent="0.55000000000000004">
      <c r="A116" s="8" t="s">
        <v>2238</v>
      </c>
      <c r="B116" s="8" t="s">
        <v>4</v>
      </c>
      <c r="C116" s="8" t="s">
        <v>786</v>
      </c>
      <c r="D116" s="8" t="s">
        <v>4</v>
      </c>
      <c r="E116" s="8" t="s">
        <v>1189</v>
      </c>
      <c r="F116" s="8" t="s">
        <v>1207</v>
      </c>
      <c r="G116" s="26" t="str">
        <f t="shared" si="2"/>
        <v>S.2</v>
      </c>
      <c r="H116" s="25" t="s">
        <v>3280</v>
      </c>
      <c r="I116" s="8" t="str">
        <f t="shared" si="3"/>
        <v>Summe Hinzurechnungen gemäß § 8 Nr. 1 GewStG - 25% Hinzurechnung der Summe soweit die Summe den Betrag von 100.000 Euro übersteigt</v>
      </c>
    </row>
    <row r="117" spans="1:9" x14ac:dyDescent="0.55000000000000004">
      <c r="A117" s="8" t="s">
        <v>4</v>
      </c>
      <c r="B117" s="8" t="s">
        <v>4</v>
      </c>
      <c r="C117" s="8" t="s">
        <v>4</v>
      </c>
      <c r="D117" s="8" t="s">
        <v>4</v>
      </c>
      <c r="E117" s="8" t="s">
        <v>4</v>
      </c>
      <c r="F117" s="8" t="s">
        <v>4</v>
      </c>
      <c r="G117" s="26" t="str">
        <f t="shared" si="2"/>
        <v/>
      </c>
      <c r="H117" s="25" t="s">
        <v>3280</v>
      </c>
      <c r="I117" s="8" t="str">
        <f t="shared" si="3"/>
        <v/>
      </c>
    </row>
    <row r="118" spans="1:9" x14ac:dyDescent="0.55000000000000004">
      <c r="A118" s="25" t="s">
        <v>4</v>
      </c>
      <c r="B118" s="25" t="s">
        <v>4</v>
      </c>
      <c r="C118" s="25" t="s">
        <v>777</v>
      </c>
      <c r="D118" s="25" t="s">
        <v>4</v>
      </c>
      <c r="E118" s="25" t="s">
        <v>4</v>
      </c>
      <c r="F118" s="25" t="s">
        <v>4</v>
      </c>
      <c r="G118" s="54" t="str">
        <f t="shared" si="2"/>
        <v/>
      </c>
      <c r="H118" s="25" t="s">
        <v>3280</v>
      </c>
      <c r="I118" s="25" t="str">
        <f t="shared" si="3"/>
        <v>Weitere Hinzurechnungen:</v>
      </c>
    </row>
    <row r="119" spans="1:9" x14ac:dyDescent="0.55000000000000004">
      <c r="A119" s="8" t="s">
        <v>1651</v>
      </c>
      <c r="B119" s="8" t="s">
        <v>4</v>
      </c>
      <c r="C119" s="8" t="s">
        <v>3224</v>
      </c>
      <c r="D119" s="8" t="s">
        <v>3223</v>
      </c>
      <c r="E119" s="8" t="s">
        <v>4</v>
      </c>
      <c r="F119" s="8" t="s">
        <v>3222</v>
      </c>
      <c r="G119" s="26" t="str">
        <f t="shared" si="2"/>
        <v>55</v>
      </c>
      <c r="H119" s="25" t="s">
        <v>3280</v>
      </c>
      <c r="I119" s="8" t="str">
        <f t="shared" si="3"/>
        <v>Nur bei einer Kommanditgesellschaft auf Aktien: Gewinnanteile der in § 8 Nr. 4 GewStG bezeichneten Art an persönlich haftende Gesellschafter</v>
      </c>
    </row>
    <row r="120" spans="1:9" x14ac:dyDescent="0.55000000000000004">
      <c r="A120" s="8" t="s">
        <v>3221</v>
      </c>
      <c r="B120" s="8" t="s">
        <v>4</v>
      </c>
      <c r="C120" s="8" t="s">
        <v>735</v>
      </c>
      <c r="D120" s="8" t="s">
        <v>3220</v>
      </c>
      <c r="E120" s="8" t="s">
        <v>4</v>
      </c>
      <c r="F120" s="8" t="s">
        <v>3219</v>
      </c>
      <c r="G120" s="26" t="str">
        <f t="shared" si="2"/>
        <v>56.1</v>
      </c>
      <c r="H120" s="25" t="s">
        <v>3280</v>
      </c>
      <c r="I120" s="8" t="str">
        <f t="shared" si="3"/>
        <v>Korrektur Anteile am Verlust von in- und / oder ausländischen Personengesellschaften</v>
      </c>
    </row>
    <row r="121" spans="1:9" x14ac:dyDescent="0.55000000000000004">
      <c r="A121" s="8" t="s">
        <v>3218</v>
      </c>
      <c r="B121" s="8" t="s">
        <v>4</v>
      </c>
      <c r="C121" s="8" t="s">
        <v>736</v>
      </c>
      <c r="D121" s="8" t="s">
        <v>3217</v>
      </c>
      <c r="E121" s="8" t="s">
        <v>4</v>
      </c>
      <c r="F121" s="8" t="s">
        <v>3216</v>
      </c>
      <c r="G121" s="26" t="str">
        <f t="shared" si="2"/>
        <v>56.2</v>
      </c>
      <c r="H121" s="25" t="s">
        <v>3280</v>
      </c>
      <c r="I121" s="8" t="str">
        <f t="shared" si="3"/>
        <v>Anpassungen nach § 8b KStG aufgrund von mittelbaren Beteiligungen aus Personengesellschaften</v>
      </c>
    </row>
    <row r="122" spans="1:9" x14ac:dyDescent="0.55000000000000004">
      <c r="A122" s="8" t="s">
        <v>3215</v>
      </c>
      <c r="B122" s="8" t="s">
        <v>4</v>
      </c>
      <c r="C122" s="8" t="s">
        <v>737</v>
      </c>
      <c r="D122" s="8" t="s">
        <v>3214</v>
      </c>
      <c r="E122" s="8" t="s">
        <v>4</v>
      </c>
      <c r="F122" s="8" t="s">
        <v>3213</v>
      </c>
      <c r="G122" s="26" t="str">
        <f t="shared" si="2"/>
        <v>56.3</v>
      </c>
      <c r="H122" s="25" t="s">
        <v>3280</v>
      </c>
      <c r="I122" s="8" t="str">
        <f t="shared" si="3"/>
        <v>Anteile am Verlust von in- und / oder ausländischen Personengesellschaften (§ 8 Nr. 8 GewStG) (aus im GTC erfassten Personengesellschaften) – Betrag ohne Minuszeichen</v>
      </c>
    </row>
    <row r="123" spans="1:9" x14ac:dyDescent="0.55000000000000004">
      <c r="A123" s="8" t="s">
        <v>1648</v>
      </c>
      <c r="B123" s="8" t="s">
        <v>4</v>
      </c>
      <c r="C123" s="8" t="s">
        <v>3212</v>
      </c>
      <c r="D123" s="8" t="s">
        <v>3211</v>
      </c>
      <c r="E123" s="8" t="s">
        <v>4</v>
      </c>
      <c r="F123" s="8" t="s">
        <v>3210</v>
      </c>
      <c r="G123" s="26" t="str">
        <f t="shared" si="2"/>
        <v>56</v>
      </c>
      <c r="H123" s="25" t="s">
        <v>3280</v>
      </c>
      <c r="I123" s="8" t="str">
        <f t="shared" si="3"/>
        <v>Anteile am Verlust von in- und / oder ausländischen Personengesellschaften (lt. gesonderter Einzelaufstellung) (§ 8 Nr. 8 GewStG) – Betrag ohne Minuszeichen –</v>
      </c>
    </row>
    <row r="124" spans="1:9" x14ac:dyDescent="0.55000000000000004">
      <c r="A124" s="25" t="s">
        <v>4</v>
      </c>
      <c r="B124" s="25" t="s">
        <v>4</v>
      </c>
      <c r="C124" s="25" t="s">
        <v>778</v>
      </c>
      <c r="D124" s="25" t="s">
        <v>4</v>
      </c>
      <c r="E124" s="25" t="s">
        <v>4</v>
      </c>
      <c r="F124" s="25" t="s">
        <v>4</v>
      </c>
      <c r="G124" s="54" t="str">
        <f t="shared" si="2"/>
        <v/>
      </c>
      <c r="H124" s="25" t="s">
        <v>3280</v>
      </c>
      <c r="I124" s="25" t="str">
        <f t="shared" si="3"/>
        <v>Nur bei einer Körperschaft:</v>
      </c>
    </row>
    <row r="125" spans="1:9" x14ac:dyDescent="0.55000000000000004">
      <c r="A125" s="8" t="s">
        <v>1646</v>
      </c>
      <c r="B125" s="8" t="s">
        <v>4</v>
      </c>
      <c r="C125" s="8" t="s">
        <v>3209</v>
      </c>
      <c r="D125" s="8" t="s">
        <v>1190</v>
      </c>
      <c r="E125" s="8" t="s">
        <v>4</v>
      </c>
      <c r="F125" s="8" t="s">
        <v>1191</v>
      </c>
      <c r="G125" s="26" t="str">
        <f t="shared" si="2"/>
        <v>57</v>
      </c>
      <c r="H125" s="25" t="s">
        <v>3280</v>
      </c>
      <c r="I125" s="8" t="str">
        <f t="shared" si="3"/>
        <v>Ausgaben i. S. des § 9 Abs. 1 Nr. 2 KStG, soweit sie bei der Ermittlung des Gewinns lt. Zeile 33 abgezogen worden sind (§ 8 Nr. 9 GewStG)</v>
      </c>
    </row>
    <row r="126" spans="1:9" x14ac:dyDescent="0.55000000000000004">
      <c r="A126" s="8" t="s">
        <v>1643</v>
      </c>
      <c r="B126" s="8" t="s">
        <v>4</v>
      </c>
      <c r="C126" s="8" t="s">
        <v>3208</v>
      </c>
      <c r="D126" s="8" t="s">
        <v>3207</v>
      </c>
      <c r="E126" s="8" t="s">
        <v>4</v>
      </c>
      <c r="F126" s="8" t="s">
        <v>3206</v>
      </c>
      <c r="G126" s="26" t="str">
        <f t="shared" si="2"/>
        <v>58</v>
      </c>
      <c r="H126" s="25" t="s">
        <v>3280</v>
      </c>
      <c r="I126" s="8" t="str">
        <f t="shared" si="3"/>
        <v>Ausschüttungs- und abführungsbedingte Gewinnminderungen bei Beteiligungsbesitz (§ 8 Nr. 10 GewStG); auch soweit die Gewinnminderung Folge einer Auskehrung von Liquidationsraten ist</v>
      </c>
    </row>
    <row r="127" spans="1:9" x14ac:dyDescent="0.55000000000000004">
      <c r="A127" s="8" t="s">
        <v>1640</v>
      </c>
      <c r="B127" s="8" t="s">
        <v>4</v>
      </c>
      <c r="C127" s="8" t="s">
        <v>3205</v>
      </c>
      <c r="D127" s="8" t="s">
        <v>3204</v>
      </c>
      <c r="E127" s="8" t="s">
        <v>4</v>
      </c>
      <c r="F127" s="8" t="s">
        <v>3203</v>
      </c>
      <c r="G127" s="26" t="str">
        <f t="shared" si="2"/>
        <v>59</v>
      </c>
      <c r="H127" s="25" t="s">
        <v>3280</v>
      </c>
      <c r="I127" s="8" t="str">
        <f t="shared" si="3"/>
        <v>Ausländische Steuern, soweit sie auf Gewinne oder Gewinnanteile entfallen, die nach § 9 GewStG gekürzt werden oder sonst nicht im Gewerbeertrag enthalten sind (§ 8 Nr. 12 GewStG)</v>
      </c>
    </row>
    <row r="128" spans="1:9" x14ac:dyDescent="0.55000000000000004">
      <c r="A128" s="8" t="s">
        <v>1638</v>
      </c>
      <c r="B128" s="8" t="s">
        <v>4</v>
      </c>
      <c r="C128" s="8" t="s">
        <v>3202</v>
      </c>
      <c r="D128" s="8" t="s">
        <v>3201</v>
      </c>
      <c r="E128" s="8" t="s">
        <v>4</v>
      </c>
      <c r="F128" s="8" t="s">
        <v>3200</v>
      </c>
      <c r="G128" s="26" t="str">
        <f t="shared" si="2"/>
        <v>60</v>
      </c>
      <c r="H128" s="25" t="s">
        <v>3280</v>
      </c>
      <c r="I128" s="8" t="str">
        <f t="shared" si="3"/>
        <v>Negativer Teil des Gewerbeertrages, der auf Betriebsstätten im Ausland entfällt, ohne Einkünfte i. S. des § 7 Satz 8 GewStG (§ 9 Nr. 3 GewStG) – Betrag ohne Minuszeichen –</v>
      </c>
    </row>
    <row r="129" spans="1:9" x14ac:dyDescent="0.55000000000000004">
      <c r="A129" s="8" t="s">
        <v>2229</v>
      </c>
      <c r="B129" s="8" t="s">
        <v>4</v>
      </c>
      <c r="C129" s="8" t="s">
        <v>787</v>
      </c>
      <c r="D129" s="8" t="s">
        <v>4</v>
      </c>
      <c r="E129" s="8" t="s">
        <v>3199</v>
      </c>
      <c r="F129" s="8" t="s">
        <v>1192</v>
      </c>
      <c r="G129" s="26" t="str">
        <f t="shared" ref="G129:G192" si="4">A129</f>
        <v>S.4</v>
      </c>
      <c r="H129" s="25" t="s">
        <v>3280</v>
      </c>
      <c r="I129" s="8" t="str">
        <f t="shared" ref="I129:I192" si="5">C129</f>
        <v>Summe Hinzurechnungen gemäß § 8 GewStG</v>
      </c>
    </row>
    <row r="130" spans="1:9" x14ac:dyDescent="0.55000000000000004">
      <c r="A130" s="25" t="s">
        <v>4</v>
      </c>
      <c r="B130" s="25" t="s">
        <v>4</v>
      </c>
      <c r="C130" s="25" t="s">
        <v>436</v>
      </c>
      <c r="D130" s="25" t="s">
        <v>4</v>
      </c>
      <c r="E130" s="25" t="s">
        <v>4</v>
      </c>
      <c r="F130" s="25" t="s">
        <v>4</v>
      </c>
      <c r="G130" s="54" t="str">
        <f t="shared" si="4"/>
        <v/>
      </c>
      <c r="H130" s="25" t="s">
        <v>3280</v>
      </c>
      <c r="I130" s="25" t="str">
        <f t="shared" si="5"/>
        <v>Gewinne aus Anteilen an bestimmten Körperschaften</v>
      </c>
    </row>
    <row r="131" spans="1:9" x14ac:dyDescent="0.55000000000000004">
      <c r="A131" s="8" t="s">
        <v>1635</v>
      </c>
      <c r="B131" s="8" t="s">
        <v>4</v>
      </c>
      <c r="C131" s="8" t="s">
        <v>3198</v>
      </c>
      <c r="D131" s="8" t="s">
        <v>3197</v>
      </c>
      <c r="E131" s="8" t="s">
        <v>4</v>
      </c>
      <c r="F131" s="8" t="s">
        <v>4</v>
      </c>
      <c r="G131" s="26" t="str">
        <f t="shared" si="4"/>
        <v>61</v>
      </c>
      <c r="H131" s="25" t="s">
        <v>3280</v>
      </c>
      <c r="I131" s="8" t="str">
        <f t="shared" si="5"/>
        <v>Nur bei Mitunternehmerschaften: Anteil der an der Mitunternehmerschaft unmittelbar oder mittelbar über andere Mitunternehmerschaften beteiligten Körperschaften in Höhe von</v>
      </c>
    </row>
    <row r="132" spans="1:9" x14ac:dyDescent="0.55000000000000004">
      <c r="A132" s="8" t="s">
        <v>2253</v>
      </c>
      <c r="B132" s="8" t="s">
        <v>4</v>
      </c>
      <c r="C132" s="8" t="s">
        <v>3191</v>
      </c>
      <c r="D132" s="8" t="s">
        <v>3196</v>
      </c>
      <c r="E132" s="8" t="s">
        <v>4</v>
      </c>
      <c r="F132" s="8" t="s">
        <v>4</v>
      </c>
      <c r="G132" s="26" t="str">
        <f t="shared" si="4"/>
        <v>61.1</v>
      </c>
      <c r="H132" s="25" t="s">
        <v>3280</v>
      </c>
      <c r="I132" s="8" t="str">
        <f t="shared" si="5"/>
        <v>Beteiligte Körperschaften erfüllen die Voraussetzungen der Steuerbefreiung nach § 8b Abs. 1 i. V. mit § 8b Abs. 4 KStG bzw. nach § 3 Nr. 41 Buchst. a EStG oder nach DBA</v>
      </c>
    </row>
    <row r="133" spans="1:9" x14ac:dyDescent="0.55000000000000004">
      <c r="A133" s="8" t="s">
        <v>2252</v>
      </c>
      <c r="B133" s="8" t="s">
        <v>4</v>
      </c>
      <c r="C133" s="8" t="s">
        <v>3188</v>
      </c>
      <c r="D133" s="8" t="s">
        <v>3195</v>
      </c>
      <c r="E133" s="8" t="s">
        <v>4</v>
      </c>
      <c r="F133" s="8" t="s">
        <v>4</v>
      </c>
      <c r="G133" s="26" t="str">
        <f t="shared" si="4"/>
        <v>61.2</v>
      </c>
      <c r="H133" s="25" t="s">
        <v>3280</v>
      </c>
      <c r="I133" s="8" t="str">
        <f t="shared" si="5"/>
        <v>Beteiligte Körperschaften erfüllen die Voraussetzungen der Steuerbefreiung nach § 8b Abs. 1 i. V. mit § 8b Abs. 4 KStG bzw. nach § 3 Nr. 41 Buchst. a EStG oder nach DBA nicht</v>
      </c>
    </row>
    <row r="134" spans="1:9" x14ac:dyDescent="0.55000000000000004">
      <c r="A134" s="8" t="s">
        <v>1632</v>
      </c>
      <c r="B134" s="8" t="s">
        <v>4</v>
      </c>
      <c r="C134" s="8" t="s">
        <v>3194</v>
      </c>
      <c r="D134" s="8" t="s">
        <v>3193</v>
      </c>
      <c r="E134" s="8" t="s">
        <v>4</v>
      </c>
      <c r="F134" s="8" t="s">
        <v>4</v>
      </c>
      <c r="G134" s="26" t="str">
        <f t="shared" si="4"/>
        <v>62</v>
      </c>
      <c r="H134" s="25" t="s">
        <v>3280</v>
      </c>
      <c r="I134" s="8" t="str">
        <f t="shared" si="5"/>
        <v>Nur bei Organgesellschaften: Anteil der an der Organgesellschaft unmittelbar oder mittelbar über Mitunternehmerschaften beteiligten Körperschaften in Höhe von</v>
      </c>
    </row>
    <row r="135" spans="1:9" x14ac:dyDescent="0.55000000000000004">
      <c r="A135" s="8" t="s">
        <v>3192</v>
      </c>
      <c r="B135" s="8" t="s">
        <v>4</v>
      </c>
      <c r="C135" s="8" t="s">
        <v>3191</v>
      </c>
      <c r="D135" s="8" t="s">
        <v>3190</v>
      </c>
      <c r="E135" s="8" t="s">
        <v>4</v>
      </c>
      <c r="F135" s="8" t="s">
        <v>4</v>
      </c>
      <c r="G135" s="26" t="str">
        <f t="shared" si="4"/>
        <v>62.1</v>
      </c>
      <c r="H135" s="25" t="s">
        <v>3280</v>
      </c>
      <c r="I135" s="8" t="str">
        <f t="shared" si="5"/>
        <v>Beteiligte Körperschaften erfüllen die Voraussetzungen der Steuerbefreiung nach § 8b Abs. 1 i. V. mit § 8b Abs. 4 KStG bzw. nach § 3 Nr. 41 Buchst. a EStG oder nach DBA</v>
      </c>
    </row>
    <row r="136" spans="1:9" x14ac:dyDescent="0.55000000000000004">
      <c r="A136" s="8" t="s">
        <v>3189</v>
      </c>
      <c r="B136" s="8" t="s">
        <v>4</v>
      </c>
      <c r="C136" s="8" t="s">
        <v>3188</v>
      </c>
      <c r="D136" s="8" t="s">
        <v>3187</v>
      </c>
      <c r="E136" s="8" t="s">
        <v>4</v>
      </c>
      <c r="F136" s="8" t="s">
        <v>4</v>
      </c>
      <c r="G136" s="26" t="str">
        <f t="shared" si="4"/>
        <v>62.2</v>
      </c>
      <c r="H136" s="25" t="s">
        <v>3280</v>
      </c>
      <c r="I136" s="8" t="str">
        <f t="shared" si="5"/>
        <v>Beteiligte Körperschaften erfüllen die Voraussetzungen der Steuerbefreiung nach § 8b Abs. 1 i. V. mit § 8b Abs. 4 KStG bzw. nach § 3 Nr. 41 Buchst. a EStG oder nach DBA nicht</v>
      </c>
    </row>
    <row r="137" spans="1:9" x14ac:dyDescent="0.55000000000000004">
      <c r="A137" s="8" t="s">
        <v>1630</v>
      </c>
      <c r="B137" s="8" t="s">
        <v>4</v>
      </c>
      <c r="C137" s="8" t="s">
        <v>3186</v>
      </c>
      <c r="D137" s="8" t="s">
        <v>1193</v>
      </c>
      <c r="E137" s="8" t="s">
        <v>4</v>
      </c>
      <c r="F137" s="8" t="s">
        <v>4</v>
      </c>
      <c r="G137" s="26" t="str">
        <f t="shared" si="4"/>
        <v>63</v>
      </c>
      <c r="H137" s="25" t="s">
        <v>3280</v>
      </c>
      <c r="I137" s="8" t="str">
        <f t="shared" si="5"/>
        <v>Bei Mitunternehmerschaften und Organgesellschaften:Anteil der an der Mitunternehmerschaft oder der Organgesellschaft unmittelbar oder mittelbar über andere Mitunternehmerschaften beteiligten natürlichen Personen (100 % abzüglich Prozentsatz lt. Zeile 61 oder 62)</v>
      </c>
    </row>
    <row r="138" spans="1:9" x14ac:dyDescent="0.55000000000000004">
      <c r="A138" s="8" t="s">
        <v>1627</v>
      </c>
      <c r="B138" s="8" t="s">
        <v>4</v>
      </c>
      <c r="C138" s="8" t="s">
        <v>3185</v>
      </c>
      <c r="D138" s="8" t="s">
        <v>3184</v>
      </c>
      <c r="E138" s="8" t="s">
        <v>4</v>
      </c>
      <c r="F138" s="8" t="s">
        <v>3183</v>
      </c>
      <c r="G138" s="26" t="str">
        <f t="shared" si="4"/>
        <v>64</v>
      </c>
      <c r="H138" s="25" t="s">
        <v>3280</v>
      </c>
      <c r="I138" s="8" t="str">
        <f t="shared" si="5"/>
        <v>Zeilen 64 und 64a: Nur bei Organgesellschaften:Steuerfreie Beträge nach § 8b Abs. 1 und 4 KStG bzw. nach § 3 Nr. 41 Buchst. a EStG oder nach DBA (Summe der Beträge lt. Zeile 13 aller Anlagen BEG)</v>
      </c>
    </row>
    <row r="139" spans="1:9" x14ac:dyDescent="0.55000000000000004">
      <c r="A139" s="8" t="s">
        <v>3182</v>
      </c>
      <c r="B139" s="8" t="s">
        <v>4</v>
      </c>
      <c r="C139" s="8" t="s">
        <v>738</v>
      </c>
      <c r="D139" s="8" t="s">
        <v>3181</v>
      </c>
      <c r="E139" s="8" t="s">
        <v>4</v>
      </c>
      <c r="F139" s="8" t="s">
        <v>3180</v>
      </c>
      <c r="G139" s="26" t="str">
        <f t="shared" si="4"/>
        <v>64a</v>
      </c>
      <c r="H139" s="25" t="s">
        <v>3280</v>
      </c>
      <c r="I139" s="8" t="str">
        <f t="shared" si="5"/>
        <v>Steuerfreie Bezüge nach § 3 Nr. 41 Buchst. a EStG (Summe der Beträge lt. Zeile 21a aller Anlagen BEG)</v>
      </c>
    </row>
    <row r="140" spans="1:9" x14ac:dyDescent="0.55000000000000004">
      <c r="A140" s="8" t="s">
        <v>1625</v>
      </c>
      <c r="B140" s="8" t="s">
        <v>4</v>
      </c>
      <c r="C140" s="8" t="s">
        <v>739</v>
      </c>
      <c r="D140" s="8" t="s">
        <v>1194</v>
      </c>
      <c r="E140" s="8" t="s">
        <v>4</v>
      </c>
      <c r="F140" s="8" t="s">
        <v>1195</v>
      </c>
      <c r="G140" s="26" t="str">
        <f t="shared" si="4"/>
        <v>65</v>
      </c>
      <c r="H140" s="25" t="s">
        <v>3280</v>
      </c>
      <c r="I140" s="8" t="str">
        <f t="shared" si="5"/>
        <v>Bezüge nach § 3 Nr. 40 EStG gekürzt um Betriebsausgaben nach § 3c Abs. 2 EStG vor Anwendung des Teileinkünfteverfahrens (Summe der positiven Beträge lt. Zeile 22 aller Anlagen BEG)</v>
      </c>
    </row>
    <row r="141" spans="1:9" x14ac:dyDescent="0.55000000000000004">
      <c r="A141" s="8" t="s">
        <v>3179</v>
      </c>
      <c r="B141" s="8" t="s">
        <v>4</v>
      </c>
      <c r="C141" s="8" t="s">
        <v>740</v>
      </c>
      <c r="D141" s="8" t="s">
        <v>3178</v>
      </c>
      <c r="E141" s="8" t="s">
        <v>4</v>
      </c>
      <c r="F141" s="8" t="s">
        <v>3177</v>
      </c>
      <c r="G141" s="26" t="str">
        <f t="shared" si="4"/>
        <v>65a</v>
      </c>
      <c r="H141" s="25" t="s">
        <v>3280</v>
      </c>
      <c r="I141" s="8" t="str">
        <f t="shared" si="5"/>
        <v>Bezüge nach § 3 Nr. 40 EStG gekürzt um Betriebsausgaben nach § 3c Abs. 2 EStG vor Anwendung des Teileinkünfteverfahrens (Summe der negativen Beträge lt. Zeile 22 aller Anlagen BEG)</v>
      </c>
    </row>
    <row r="142" spans="1:9" x14ac:dyDescent="0.55000000000000004">
      <c r="A142" s="8" t="s">
        <v>1552</v>
      </c>
      <c r="B142" s="8" t="s">
        <v>4</v>
      </c>
      <c r="C142" s="8" t="s">
        <v>741</v>
      </c>
      <c r="D142" s="8" t="s">
        <v>3176</v>
      </c>
      <c r="E142" s="8" t="s">
        <v>4</v>
      </c>
      <c r="F142" s="8" t="s">
        <v>3175</v>
      </c>
      <c r="G142" s="26" t="str">
        <f t="shared" si="4"/>
        <v>66</v>
      </c>
      <c r="H142" s="25" t="s">
        <v>3280</v>
      </c>
      <c r="I142" s="8" t="str">
        <f t="shared" si="5"/>
        <v>Hinzurechnungsbetrag nach § 8 Nr. 5 GewStG, soweit auf Körperschaften entfallend (Summe der Beträge lt. Zeile 15 aller Anlagen BEG)</v>
      </c>
    </row>
    <row r="143" spans="1:9" x14ac:dyDescent="0.55000000000000004">
      <c r="A143" s="8" t="s">
        <v>3174</v>
      </c>
      <c r="B143" s="8" t="s">
        <v>4</v>
      </c>
      <c r="C143" s="8" t="s">
        <v>742</v>
      </c>
      <c r="D143" s="8" t="s">
        <v>3173</v>
      </c>
      <c r="E143" s="8" t="s">
        <v>4</v>
      </c>
      <c r="F143" s="8" t="s">
        <v>3172</v>
      </c>
      <c r="G143" s="26" t="str">
        <f t="shared" si="4"/>
        <v>66a</v>
      </c>
      <c r="H143" s="25" t="s">
        <v>3280</v>
      </c>
      <c r="I143" s="8" t="str">
        <f t="shared" si="5"/>
        <v>Hinzurechnungsbetrag nach § 8 Nr. 5 GewStG, soweit auf natürliche Personen entfallend (Summe der Beträge lt. Zeile 23 aller Anlagen BEG)</v>
      </c>
    </row>
    <row r="144" spans="1:9" x14ac:dyDescent="0.55000000000000004">
      <c r="A144" s="8" t="s">
        <v>1550</v>
      </c>
      <c r="B144" s="8" t="s">
        <v>4</v>
      </c>
      <c r="C144" s="8" t="s">
        <v>743</v>
      </c>
      <c r="D144" s="8" t="s">
        <v>3171</v>
      </c>
      <c r="E144" s="8" t="s">
        <v>4</v>
      </c>
      <c r="F144" s="8" t="s">
        <v>3170</v>
      </c>
      <c r="G144" s="26" t="str">
        <f t="shared" si="4"/>
        <v>67</v>
      </c>
      <c r="H144" s="25" t="s">
        <v>3280</v>
      </c>
      <c r="I144" s="8" t="str">
        <f t="shared" si="5"/>
        <v>Kürzung des Hinzurechnungsbetrages nach § 8 Nr. 1 GewStG aufgrund des § 9 Nr. 2a Satz 3, zweiter Halbsatz GewStG, § 9 Nr. 7 Satz 2 bzw. § 9 Nr. 8 Satz 2 GewStG (Summe der Beträge lt. Zeile 20 aller Anlagen BEG)</v>
      </c>
    </row>
    <row r="145" spans="1:9" x14ac:dyDescent="0.55000000000000004">
      <c r="A145" s="8" t="s">
        <v>3169</v>
      </c>
      <c r="B145" s="8" t="s">
        <v>4</v>
      </c>
      <c r="C145" s="8" t="s">
        <v>744</v>
      </c>
      <c r="D145" s="8" t="s">
        <v>3168</v>
      </c>
      <c r="E145" s="8" t="s">
        <v>4</v>
      </c>
      <c r="F145" s="8" t="s">
        <v>3167</v>
      </c>
      <c r="G145" s="26" t="str">
        <f t="shared" si="4"/>
        <v>67a</v>
      </c>
      <c r="H145" s="25" t="s">
        <v>3280</v>
      </c>
      <c r="I145" s="8" t="str">
        <f t="shared" si="5"/>
        <v>Kürzung des Hinzurechnungsbetrages nach § 8 Nr. 1 GewStG aufgrund des § 9 Nr. 2a Satz 3, zweiter Halbsatz GewStG, § 9 Nr. 7 Satz 2 bzw. § 9 Nr. 8 Satz 2 GewStG (Summe der Beträge lt. Zeile 28 aller Anlagen BEG)</v>
      </c>
    </row>
    <row r="146" spans="1:9" x14ac:dyDescent="0.55000000000000004">
      <c r="A146" s="8" t="s">
        <v>4</v>
      </c>
      <c r="B146" s="8" t="s">
        <v>4</v>
      </c>
      <c r="C146" s="8" t="s">
        <v>4</v>
      </c>
      <c r="D146" s="8" t="s">
        <v>4</v>
      </c>
      <c r="E146" s="8" t="s">
        <v>4</v>
      </c>
      <c r="F146" s="8" t="s">
        <v>4</v>
      </c>
      <c r="G146" s="26" t="str">
        <f t="shared" si="4"/>
        <v/>
      </c>
      <c r="H146" s="25" t="s">
        <v>3280</v>
      </c>
      <c r="I146" s="8" t="str">
        <f t="shared" si="5"/>
        <v/>
      </c>
    </row>
    <row r="147" spans="1:9" x14ac:dyDescent="0.55000000000000004">
      <c r="A147" s="8" t="s">
        <v>1545</v>
      </c>
      <c r="B147" s="8" t="s">
        <v>4</v>
      </c>
      <c r="C147" s="8" t="s">
        <v>745</v>
      </c>
      <c r="D147" s="8" t="s">
        <v>3166</v>
      </c>
      <c r="E147" s="8" t="s">
        <v>4</v>
      </c>
      <c r="F147" s="8" t="s">
        <v>3165</v>
      </c>
      <c r="G147" s="26" t="str">
        <f t="shared" si="4"/>
        <v>68</v>
      </c>
      <c r="H147" s="25" t="s">
        <v>3280</v>
      </c>
      <c r="I147" s="8" t="str">
        <f t="shared" si="5"/>
        <v>Kürzung nach § 9 Nr. 2a, 7 und 8 GewStG (Betrag lt. Zeile 19 aller Anlagen BEG)</v>
      </c>
    </row>
    <row r="148" spans="1:9" x14ac:dyDescent="0.55000000000000004">
      <c r="A148" s="8" t="s">
        <v>1618</v>
      </c>
      <c r="B148" s="8" t="s">
        <v>4</v>
      </c>
      <c r="C148" s="8" t="s">
        <v>746</v>
      </c>
      <c r="D148" s="8" t="s">
        <v>3164</v>
      </c>
      <c r="E148" s="8" t="s">
        <v>4</v>
      </c>
      <c r="F148" s="8" t="s">
        <v>3163</v>
      </c>
      <c r="G148" s="26" t="str">
        <f t="shared" si="4"/>
        <v>68a</v>
      </c>
      <c r="H148" s="25" t="s">
        <v>3280</v>
      </c>
      <c r="I148" s="8" t="str">
        <f t="shared" si="5"/>
        <v>Kürzung nach § 9 Nr. 2a, 7 und 8 GewStG vor Anwendung des Teileinkünfteverfahrens (Betrag lt. Zeile 27 aller Anlagen BEG)</v>
      </c>
    </row>
    <row r="149" spans="1:9" x14ac:dyDescent="0.55000000000000004">
      <c r="A149" s="8" t="s">
        <v>4</v>
      </c>
      <c r="B149" s="8" t="s">
        <v>4</v>
      </c>
      <c r="C149" s="8" t="s">
        <v>4</v>
      </c>
      <c r="D149" s="8" t="s">
        <v>4</v>
      </c>
      <c r="E149" s="8" t="s">
        <v>4</v>
      </c>
      <c r="F149" s="8" t="s">
        <v>4</v>
      </c>
      <c r="G149" s="26" t="str">
        <f t="shared" si="4"/>
        <v/>
      </c>
      <c r="H149" s="25" t="s">
        <v>3280</v>
      </c>
      <c r="I149" s="8" t="str">
        <f t="shared" si="5"/>
        <v/>
      </c>
    </row>
    <row r="150" spans="1:9" x14ac:dyDescent="0.55000000000000004">
      <c r="A150" s="25" t="s">
        <v>4</v>
      </c>
      <c r="B150" s="25" t="s">
        <v>4</v>
      </c>
      <c r="C150" s="25" t="s">
        <v>435</v>
      </c>
      <c r="D150" s="25" t="s">
        <v>4</v>
      </c>
      <c r="E150" s="25" t="s">
        <v>4</v>
      </c>
      <c r="F150" s="25" t="s">
        <v>4</v>
      </c>
      <c r="G150" s="54" t="str">
        <f t="shared" si="4"/>
        <v/>
      </c>
      <c r="H150" s="25" t="s">
        <v>3280</v>
      </c>
      <c r="I150" s="25" t="str">
        <f t="shared" si="5"/>
        <v>Kürzungen</v>
      </c>
    </row>
    <row r="151" spans="1:9" ht="52.5" x14ac:dyDescent="0.55000000000000004">
      <c r="A151" s="25" t="s">
        <v>4</v>
      </c>
      <c r="B151" s="25" t="s">
        <v>4</v>
      </c>
      <c r="C151" s="25" t="s">
        <v>779</v>
      </c>
      <c r="D151" s="25" t="s">
        <v>4</v>
      </c>
      <c r="E151" s="25" t="s">
        <v>4</v>
      </c>
      <c r="F151" s="25" t="s">
        <v>4</v>
      </c>
      <c r="G151" s="54" t="str">
        <f t="shared" si="4"/>
        <v/>
      </c>
      <c r="H151" s="25" t="s">
        <v>3280</v>
      </c>
      <c r="I151" s="25" t="str">
        <f t="shared" si="5"/>
        <v>Einheitswert (Ersatzwirtschaftswert) des am 1.1.2018 zum Betriebsvermögen gehörenden oder betrieblich genutzten und im Eigentum des Unternehmers stehenden Grundbesitzes, soweit dieser nicht von der Grundsteuer befreit ist (§ 9 Nr. 1 Satz 1 GewStG):– Bei mehreren Grundstücken: lt. gesonderter Einzelaufstellung –</v>
      </c>
    </row>
    <row r="152" spans="1:9" x14ac:dyDescent="0.55000000000000004">
      <c r="A152" s="8" t="s">
        <v>3162</v>
      </c>
      <c r="B152" s="8" t="s">
        <v>4</v>
      </c>
      <c r="C152" s="8" t="s">
        <v>748</v>
      </c>
      <c r="D152" s="8" t="s">
        <v>3161</v>
      </c>
      <c r="E152" s="8" t="s">
        <v>4</v>
      </c>
      <c r="F152" s="8" t="s">
        <v>4</v>
      </c>
      <c r="G152" s="26" t="str">
        <f t="shared" si="4"/>
        <v>69.1</v>
      </c>
      <c r="H152" s="25" t="s">
        <v>3280</v>
      </c>
      <c r="I152" s="8" t="str">
        <f t="shared" si="5"/>
        <v>100% des Einheitswertes</v>
      </c>
    </row>
    <row r="153" spans="1:9" x14ac:dyDescent="0.55000000000000004">
      <c r="A153" s="8" t="s">
        <v>3160</v>
      </c>
      <c r="B153" s="8" t="s">
        <v>4</v>
      </c>
      <c r="C153" s="8" t="s">
        <v>749</v>
      </c>
      <c r="D153" s="8" t="s">
        <v>3159</v>
      </c>
      <c r="E153" s="8" t="s">
        <v>4</v>
      </c>
      <c r="F153" s="8" t="s">
        <v>4</v>
      </c>
      <c r="G153" s="26" t="str">
        <f t="shared" si="4"/>
        <v>69.2</v>
      </c>
      <c r="H153" s="25" t="s">
        <v>3280</v>
      </c>
      <c r="I153" s="8" t="str">
        <f t="shared" si="5"/>
        <v>140% des Einheitswertes</v>
      </c>
    </row>
    <row r="154" spans="1:9" x14ac:dyDescent="0.55000000000000004">
      <c r="A154" s="8" t="s">
        <v>3158</v>
      </c>
      <c r="B154" s="8" t="s">
        <v>4</v>
      </c>
      <c r="C154" s="8" t="s">
        <v>750</v>
      </c>
      <c r="D154" s="8" t="s">
        <v>3157</v>
      </c>
      <c r="E154" s="8" t="s">
        <v>4</v>
      </c>
      <c r="F154" s="8" t="s">
        <v>4</v>
      </c>
      <c r="G154" s="26" t="str">
        <f t="shared" si="4"/>
        <v>69.3</v>
      </c>
      <c r="H154" s="25" t="s">
        <v>3280</v>
      </c>
      <c r="I154" s="8" t="str">
        <f t="shared" si="5"/>
        <v>250% des Einheitswertes</v>
      </c>
    </row>
    <row r="155" spans="1:9" x14ac:dyDescent="0.55000000000000004">
      <c r="A155" s="8" t="s">
        <v>3156</v>
      </c>
      <c r="B155" s="8" t="s">
        <v>4</v>
      </c>
      <c r="C155" s="8" t="s">
        <v>751</v>
      </c>
      <c r="D155" s="8" t="s">
        <v>3155</v>
      </c>
      <c r="E155" s="8" t="s">
        <v>4</v>
      </c>
      <c r="F155" s="8" t="s">
        <v>4</v>
      </c>
      <c r="G155" s="26" t="str">
        <f t="shared" si="4"/>
        <v>69.4</v>
      </c>
      <c r="H155" s="25" t="s">
        <v>3280</v>
      </c>
      <c r="I155" s="8" t="str">
        <f t="shared" si="5"/>
        <v>400% des Einheitswertes</v>
      </c>
    </row>
    <row r="156" spans="1:9" x14ac:dyDescent="0.55000000000000004">
      <c r="A156" s="8" t="s">
        <v>3154</v>
      </c>
      <c r="B156" s="8" t="s">
        <v>4</v>
      </c>
      <c r="C156" s="8" t="s">
        <v>752</v>
      </c>
      <c r="D156" s="8" t="s">
        <v>3153</v>
      </c>
      <c r="E156" s="8" t="s">
        <v>4</v>
      </c>
      <c r="F156" s="8" t="s">
        <v>4</v>
      </c>
      <c r="G156" s="26" t="str">
        <f t="shared" si="4"/>
        <v>69.5</v>
      </c>
      <c r="H156" s="25" t="s">
        <v>3280</v>
      </c>
      <c r="I156" s="8" t="str">
        <f t="shared" si="5"/>
        <v>600% des Einheitswertes</v>
      </c>
    </row>
    <row r="157" spans="1:9" x14ac:dyDescent="0.55000000000000004">
      <c r="A157" s="8" t="s">
        <v>1542</v>
      </c>
      <c r="B157" s="8" t="s">
        <v>4</v>
      </c>
      <c r="C157" s="8" t="s">
        <v>747</v>
      </c>
      <c r="D157" s="8" t="s">
        <v>3152</v>
      </c>
      <c r="E157" s="8" t="s">
        <v>3151</v>
      </c>
      <c r="F157" s="8" t="s">
        <v>3150</v>
      </c>
      <c r="G157" s="26" t="str">
        <f t="shared" si="4"/>
        <v>69</v>
      </c>
      <c r="H157" s="25" t="s">
        <v>3280</v>
      </c>
      <c r="I157" s="8" t="str">
        <f t="shared" si="5"/>
        <v>Kürzung nach § 9 Nr. 1 Satz 1 GewStG</v>
      </c>
    </row>
    <row r="158" spans="1:9" x14ac:dyDescent="0.55000000000000004">
      <c r="A158" s="8" t="s">
        <v>1539</v>
      </c>
      <c r="B158" s="8" t="s">
        <v>4</v>
      </c>
      <c r="C158" s="8" t="s">
        <v>3149</v>
      </c>
      <c r="D158" s="8" t="s">
        <v>3148</v>
      </c>
      <c r="E158" s="8" t="s">
        <v>4</v>
      </c>
      <c r="F158" s="8" t="s">
        <v>3147</v>
      </c>
      <c r="G158" s="26" t="str">
        <f t="shared" si="4"/>
        <v>70</v>
      </c>
      <c r="H158" s="25" t="s">
        <v>3280</v>
      </c>
      <c r="I158" s="8" t="str">
        <f t="shared" si="5"/>
        <v>Erweiterte Kürzung bei einem Grundstücksunternehmen i. S. des § 9 Nr. 1 Satz 2 ff. GewStG</v>
      </c>
    </row>
    <row r="159" spans="1:9" x14ac:dyDescent="0.55000000000000004">
      <c r="A159" s="8" t="s">
        <v>3146</v>
      </c>
      <c r="B159" s="8" t="s">
        <v>4</v>
      </c>
      <c r="C159" s="8" t="s">
        <v>753</v>
      </c>
      <c r="D159" s="8" t="s">
        <v>3145</v>
      </c>
      <c r="E159" s="8" t="s">
        <v>4</v>
      </c>
      <c r="F159" s="8" t="s">
        <v>4</v>
      </c>
      <c r="G159" s="26" t="str">
        <f t="shared" si="4"/>
        <v>71.1</v>
      </c>
      <c r="H159" s="25" t="s">
        <v>3280</v>
      </c>
      <c r="I159" s="8" t="str">
        <f t="shared" si="5"/>
        <v>Korrektur zu Anteile am Gewinn von in- und / oder ausländischen Personengesellschaften (§ 9 Nr. 2 GewStG)</v>
      </c>
    </row>
    <row r="160" spans="1:9" x14ac:dyDescent="0.55000000000000004">
      <c r="A160" s="8" t="s">
        <v>3144</v>
      </c>
      <c r="B160" s="8" t="s">
        <v>4</v>
      </c>
      <c r="C160" s="8" t="s">
        <v>736</v>
      </c>
      <c r="D160" s="8" t="s">
        <v>3143</v>
      </c>
      <c r="E160" s="8" t="s">
        <v>4</v>
      </c>
      <c r="F160" s="8" t="s">
        <v>4</v>
      </c>
      <c r="G160" s="26" t="str">
        <f t="shared" si="4"/>
        <v>71.2</v>
      </c>
      <c r="H160" s="25" t="s">
        <v>3280</v>
      </c>
      <c r="I160" s="8" t="str">
        <f t="shared" si="5"/>
        <v>Anpassungen nach § 8b KStG aufgrund von mittelbaren Beteiligungen aus Personengesellschaften</v>
      </c>
    </row>
    <row r="161" spans="1:9" x14ac:dyDescent="0.55000000000000004">
      <c r="A161" s="8" t="s">
        <v>3142</v>
      </c>
      <c r="B161" s="8" t="s">
        <v>4</v>
      </c>
      <c r="C161" s="8" t="s">
        <v>754</v>
      </c>
      <c r="D161" s="8" t="s">
        <v>3141</v>
      </c>
      <c r="E161" s="8" t="s">
        <v>4</v>
      </c>
      <c r="F161" s="8" t="s">
        <v>4</v>
      </c>
      <c r="G161" s="26" t="str">
        <f t="shared" si="4"/>
        <v>71.3</v>
      </c>
      <c r="H161" s="25" t="s">
        <v>3280</v>
      </c>
      <c r="I161" s="8" t="str">
        <f t="shared" si="5"/>
        <v>Anteile am Gewinn von in- und / oder ausländischen Personengesellschaften (§ 9 Nr. 2 GewStG) (aus im GTC erfassten Personengesellschaften)</v>
      </c>
    </row>
    <row r="162" spans="1:9" x14ac:dyDescent="0.55000000000000004">
      <c r="A162" s="8" t="s">
        <v>1611</v>
      </c>
      <c r="B162" s="8" t="s">
        <v>4</v>
      </c>
      <c r="C162" s="8" t="s">
        <v>3140</v>
      </c>
      <c r="D162" s="8" t="s">
        <v>3139</v>
      </c>
      <c r="E162" s="8" t="s">
        <v>4</v>
      </c>
      <c r="F162" s="8" t="s">
        <v>3138</v>
      </c>
      <c r="G162" s="26" t="str">
        <f t="shared" si="4"/>
        <v>71</v>
      </c>
      <c r="H162" s="25" t="s">
        <v>3280</v>
      </c>
      <c r="I162" s="8" t="str">
        <f t="shared" si="5"/>
        <v>Anteile am Gewinn von in- und / oder ausländischen Personengesellschaften (lt. gesonderter Einzelaufstellung) (§ 9 Nr. 2 GewStG)</v>
      </c>
    </row>
    <row r="163" spans="1:9" x14ac:dyDescent="0.55000000000000004">
      <c r="A163" s="8" t="s">
        <v>1609</v>
      </c>
      <c r="B163" s="8" t="s">
        <v>4</v>
      </c>
      <c r="C163" s="8" t="s">
        <v>755</v>
      </c>
      <c r="D163" s="8" t="s">
        <v>3137</v>
      </c>
      <c r="E163" s="8" t="s">
        <v>4</v>
      </c>
      <c r="F163" s="8" t="s">
        <v>3136</v>
      </c>
      <c r="G163" s="26" t="str">
        <f t="shared" si="4"/>
        <v>72</v>
      </c>
      <c r="H163" s="25" t="s">
        <v>3280</v>
      </c>
      <c r="I163" s="8" t="str">
        <f t="shared" si="5"/>
        <v>Die nach § 8 Nr. 4 GewStG dem Gewinn aus Gewerbebetrieb der KGaA hinzugerechneten Gewinnanteile eines persönlich haftenden Gesellschafters (§ 9 Nr. 2b GewStG)</v>
      </c>
    </row>
    <row r="164" spans="1:9" x14ac:dyDescent="0.55000000000000004">
      <c r="A164" s="8" t="s">
        <v>1605</v>
      </c>
      <c r="B164" s="8" t="s">
        <v>4</v>
      </c>
      <c r="C164" s="8" t="s">
        <v>3135</v>
      </c>
      <c r="D164" s="8" t="s">
        <v>3134</v>
      </c>
      <c r="E164" s="8" t="s">
        <v>4</v>
      </c>
      <c r="F164" s="8" t="s">
        <v>3133</v>
      </c>
      <c r="G164" s="26" t="str">
        <f t="shared" si="4"/>
        <v>73</v>
      </c>
      <c r="H164" s="25" t="s">
        <v>3280</v>
      </c>
      <c r="I164" s="8" t="str">
        <f t="shared" si="5"/>
        <v>Positiver Teil des Gewerbeertrages, der auf Betriebsstätten im Ausland entfällt, ohne Einkünfte i. S. des § 7 Satz 8 GewStG (§ 9 Nr. 3 GewStG)</v>
      </c>
    </row>
    <row r="165" spans="1:9" x14ac:dyDescent="0.55000000000000004">
      <c r="A165" s="25" t="s">
        <v>4</v>
      </c>
      <c r="B165" s="25" t="s">
        <v>4</v>
      </c>
      <c r="C165" s="25" t="s">
        <v>780</v>
      </c>
      <c r="D165" s="25" t="s">
        <v>4</v>
      </c>
      <c r="E165" s="25" t="s">
        <v>4</v>
      </c>
      <c r="F165" s="25" t="s">
        <v>4</v>
      </c>
      <c r="G165" s="54" t="str">
        <f t="shared" si="4"/>
        <v/>
      </c>
      <c r="H165" s="25" t="s">
        <v>3280</v>
      </c>
      <c r="I165" s="25" t="str">
        <f t="shared" si="5"/>
        <v>Zuwendungen (Spenden und Mitgliedsbeiträge) nach § 9 Nr. 5 GewStG</v>
      </c>
    </row>
    <row r="166" spans="1:9" x14ac:dyDescent="0.55000000000000004">
      <c r="A166" s="8" t="s">
        <v>1602</v>
      </c>
      <c r="B166" s="8" t="s">
        <v>4</v>
      </c>
      <c r="C166" s="8" t="s">
        <v>3132</v>
      </c>
      <c r="D166" s="8" t="s">
        <v>1196</v>
      </c>
      <c r="E166" s="8" t="s">
        <v>4</v>
      </c>
      <c r="F166" s="8" t="s">
        <v>1197</v>
      </c>
      <c r="G166" s="26" t="str">
        <f t="shared" si="4"/>
        <v>74</v>
      </c>
      <c r="H166" s="25" t="s">
        <v>3280</v>
      </c>
      <c r="I166" s="8" t="str">
        <f t="shared" si="5"/>
        <v>Zuwendungen im Kalenderjahr 2018 bzw. im abweichenden Wirtschaftsjahr 2017/2018 zur Förderung steuerbegünstigter Zwecke i. S. der §§ 52 bis 54 AO (§ 9 Nr. 5 Satz 1 GewStG); ohne Betrag, der in Zeile 78 einzutragen ist</v>
      </c>
    </row>
    <row r="167" spans="1:9" x14ac:dyDescent="0.55000000000000004">
      <c r="A167" s="8" t="s">
        <v>3131</v>
      </c>
      <c r="B167" s="8" t="s">
        <v>4</v>
      </c>
      <c r="C167" s="8" t="s">
        <v>757</v>
      </c>
      <c r="D167" s="8" t="s">
        <v>1198</v>
      </c>
      <c r="E167" s="8" t="s">
        <v>4</v>
      </c>
      <c r="F167" s="8" t="s">
        <v>1199</v>
      </c>
      <c r="G167" s="26" t="str">
        <f t="shared" si="4"/>
        <v>74a</v>
      </c>
      <c r="H167" s="25" t="s">
        <v>3280</v>
      </c>
      <c r="I167" s="8" t="str">
        <f t="shared" si="5"/>
        <v>Zuwendungen im Kalenderjahr 2018 bzw. im abweichenden Wirtschaftsjahr 2017/2018 zur Förderung steuerbegünstigter Zwecke</v>
      </c>
    </row>
    <row r="168" spans="1:9" x14ac:dyDescent="0.55000000000000004">
      <c r="A168" s="8" t="s">
        <v>3130</v>
      </c>
      <c r="B168" s="8" t="s">
        <v>4</v>
      </c>
      <c r="C168" s="8" t="s">
        <v>758</v>
      </c>
      <c r="D168" s="8" t="s">
        <v>3129</v>
      </c>
      <c r="E168" s="8" t="s">
        <v>4</v>
      </c>
      <c r="F168" s="8" t="s">
        <v>3128</v>
      </c>
      <c r="G168" s="26" t="str">
        <f t="shared" si="4"/>
        <v>74b</v>
      </c>
      <c r="H168" s="25" t="s">
        <v>3280</v>
      </c>
      <c r="I168" s="8" t="str">
        <f t="shared" si="5"/>
        <v>Korrektur Zuwendungen im Kalenderjahr 2018 bzw. im abweichenden Wirtschaftsjahr 2017/2018 zur Förderung steuerbegünstigter Zwecke</v>
      </c>
    </row>
    <row r="169" spans="1:9" x14ac:dyDescent="0.55000000000000004">
      <c r="A169" s="8" t="s">
        <v>3127</v>
      </c>
      <c r="B169" s="8" t="s">
        <v>4</v>
      </c>
      <c r="C169" s="8" t="s">
        <v>756</v>
      </c>
      <c r="D169" s="8" t="s">
        <v>3126</v>
      </c>
      <c r="E169" s="8" t="s">
        <v>4</v>
      </c>
      <c r="F169" s="8" t="s">
        <v>3125</v>
      </c>
      <c r="G169" s="26" t="str">
        <f t="shared" si="4"/>
        <v>74.1</v>
      </c>
      <c r="H169" s="25" t="s">
        <v>3280</v>
      </c>
      <c r="I169" s="8" t="str">
        <f t="shared" si="5"/>
        <v>Davon ab: Zuwendungen in den Vermögensstock einer Stiftung (Zeile 78)</v>
      </c>
    </row>
    <row r="170" spans="1:9" x14ac:dyDescent="0.55000000000000004">
      <c r="A170" s="8" t="s">
        <v>1600</v>
      </c>
      <c r="B170" s="8" t="s">
        <v>4</v>
      </c>
      <c r="C170" s="8" t="s">
        <v>759</v>
      </c>
      <c r="D170" s="8" t="s">
        <v>3124</v>
      </c>
      <c r="E170" s="8" t="s">
        <v>4</v>
      </c>
      <c r="F170" s="8" t="s">
        <v>3123</v>
      </c>
      <c r="G170" s="26" t="str">
        <f t="shared" si="4"/>
        <v>75</v>
      </c>
      <c r="H170" s="25" t="s">
        <v>3280</v>
      </c>
      <c r="I170" s="8" t="str">
        <f t="shared" si="5"/>
        <v>Bei dem übernehmenden Unternehmen im Jahr der Vermögensübernahme: Auf dieses nach § 12 Abs. 3 i. V. mit § 15 Abs. 1, § 16, § 18 UmwStG übergegangener Zuwendungsvortrag gemäß § 9 Nr. 5 Satz 13 GewStG</v>
      </c>
    </row>
    <row r="171" spans="1:9" x14ac:dyDescent="0.55000000000000004">
      <c r="A171" s="8" t="s">
        <v>1598</v>
      </c>
      <c r="B171" s="8" t="s">
        <v>4</v>
      </c>
      <c r="C171" s="8" t="s">
        <v>760</v>
      </c>
      <c r="D171" s="8" t="s">
        <v>3122</v>
      </c>
      <c r="E171" s="8" t="s">
        <v>4</v>
      </c>
      <c r="F171" s="8" t="s">
        <v>3121</v>
      </c>
      <c r="G171" s="26" t="str">
        <f t="shared" si="4"/>
        <v>76</v>
      </c>
      <c r="H171" s="25" t="s">
        <v>3280</v>
      </c>
      <c r="I171" s="8" t="str">
        <f t="shared" si="5"/>
        <v>Im Falle einer Abspaltung oder Teilübertragung: Verringerung des verbleibenden Zuwendungsvortrages (§ 9 Nr. 5 Satz 13 GewStG) bei der übertragenden Körperschaft (§ 12 Abs. 3 i. V. mit § 15 Abs. 1, § 16, § 18 UmwStG)</v>
      </c>
    </row>
    <row r="172" spans="1:9" x14ac:dyDescent="0.55000000000000004">
      <c r="A172" s="8" t="s">
        <v>1596</v>
      </c>
      <c r="B172" s="8" t="s">
        <v>4</v>
      </c>
      <c r="C172" s="8" t="s">
        <v>3120</v>
      </c>
      <c r="D172" s="8" t="s">
        <v>3119</v>
      </c>
      <c r="E172" s="8" t="s">
        <v>3118</v>
      </c>
      <c r="F172" s="8" t="s">
        <v>4</v>
      </c>
      <c r="G172" s="26" t="str">
        <f t="shared" si="4"/>
        <v>77</v>
      </c>
      <c r="H172" s="25" t="s">
        <v>3280</v>
      </c>
      <c r="I172" s="8" t="str">
        <f t="shared" si="5"/>
        <v>Nur ausfüllen, wenn für Höchstbetragsberechnung erforderlich:  Summe der gesamten Umsätze und der im Wirtschaftsjahr aufgewendeten Löhne und Gehälter</v>
      </c>
    </row>
    <row r="173" spans="1:9" x14ac:dyDescent="0.55000000000000004">
      <c r="A173" s="8" t="s">
        <v>2228</v>
      </c>
      <c r="B173" s="8" t="s">
        <v>4</v>
      </c>
      <c r="C173" s="8" t="s">
        <v>788</v>
      </c>
      <c r="D173" s="8" t="s">
        <v>4</v>
      </c>
      <c r="E173" s="8" t="s">
        <v>4</v>
      </c>
      <c r="F173" s="8" t="s">
        <v>1200</v>
      </c>
      <c r="G173" s="26" t="str">
        <f t="shared" si="4"/>
        <v>S.5</v>
      </c>
      <c r="H173" s="25" t="s">
        <v>3280</v>
      </c>
      <c r="I173" s="8" t="str">
        <f t="shared" si="5"/>
        <v>Summe Kürzungen gemäß § 9 GewStG</v>
      </c>
    </row>
    <row r="174" spans="1:9" x14ac:dyDescent="0.55000000000000004">
      <c r="A174" s="8" t="s">
        <v>4</v>
      </c>
      <c r="B174" s="8" t="s">
        <v>4</v>
      </c>
      <c r="C174" s="8" t="s">
        <v>4</v>
      </c>
      <c r="D174" s="8" t="s">
        <v>4</v>
      </c>
      <c r="E174" s="8" t="s">
        <v>4</v>
      </c>
      <c r="F174" s="8" t="s">
        <v>4</v>
      </c>
      <c r="G174" s="26" t="str">
        <f t="shared" si="4"/>
        <v/>
      </c>
      <c r="H174" s="25" t="s">
        <v>3280</v>
      </c>
      <c r="I174" s="8" t="str">
        <f t="shared" si="5"/>
        <v/>
      </c>
    </row>
    <row r="175" spans="1:9" x14ac:dyDescent="0.55000000000000004">
      <c r="A175" s="25" t="s">
        <v>4</v>
      </c>
      <c r="B175" s="25" t="s">
        <v>4</v>
      </c>
      <c r="C175" s="25" t="s">
        <v>781</v>
      </c>
      <c r="D175" s="25" t="s">
        <v>4</v>
      </c>
      <c r="E175" s="25" t="s">
        <v>4</v>
      </c>
      <c r="F175" s="25" t="s">
        <v>4</v>
      </c>
      <c r="G175" s="54" t="str">
        <f t="shared" si="4"/>
        <v/>
      </c>
      <c r="H175" s="25" t="s">
        <v>3280</v>
      </c>
      <c r="I175" s="25" t="str">
        <f t="shared" si="5"/>
        <v>Gewerbeertrag</v>
      </c>
    </row>
    <row r="176" spans="1:9" x14ac:dyDescent="0.55000000000000004">
      <c r="A176" s="8" t="s">
        <v>1813</v>
      </c>
      <c r="B176" s="8" t="s">
        <v>4</v>
      </c>
      <c r="C176" s="8" t="s">
        <v>3117</v>
      </c>
      <c r="D176" s="8" t="s">
        <v>1201</v>
      </c>
      <c r="E176" s="8" t="s">
        <v>4</v>
      </c>
      <c r="F176" s="8" t="s">
        <v>1202</v>
      </c>
      <c r="G176" s="26" t="str">
        <f t="shared" si="4"/>
        <v>80</v>
      </c>
      <c r="H176" s="25" t="s">
        <v>3280</v>
      </c>
      <c r="I176" s="8" t="str">
        <f t="shared" si="5"/>
        <v>Bei Handelsschiffen im internationalen Verkehr (§ 5a EStG i. V. mit § 7 Satz 3 GewStG):Nach § 5a Abs. 1 EStG ermittelter Gewinn – Hinzurechnungen und Kürzungen entfallen –</v>
      </c>
    </row>
    <row r="177" spans="1:9" x14ac:dyDescent="0.55000000000000004">
      <c r="A177" s="8" t="s">
        <v>1810</v>
      </c>
      <c r="B177" s="8" t="s">
        <v>4</v>
      </c>
      <c r="C177" s="8" t="s">
        <v>3116</v>
      </c>
      <c r="D177" s="8" t="s">
        <v>3115</v>
      </c>
      <c r="E177" s="8" t="s">
        <v>4</v>
      </c>
      <c r="F177" s="8" t="s">
        <v>3114</v>
      </c>
      <c r="G177" s="26" t="str">
        <f t="shared" si="4"/>
        <v>81</v>
      </c>
      <c r="H177" s="25" t="s">
        <v>3280</v>
      </c>
      <c r="I177" s="8" t="str">
        <f t="shared" si="5"/>
        <v>Bei öffentlich-rechtlichen Rundfunkanstalten:Nach § 8 Abs. 1 Satz 3 KStG ermitteltes Einkommen aus dem Geschäft der Veranstaltung von Werbesendungen (§ 7 Satz 3 GewStG) – Hinzurechnungen und Kürzungen entfallen –</v>
      </c>
    </row>
    <row r="178" spans="1:9" x14ac:dyDescent="0.55000000000000004">
      <c r="A178" s="8" t="s">
        <v>1808</v>
      </c>
      <c r="B178" s="8" t="s">
        <v>4</v>
      </c>
      <c r="C178" s="8" t="s">
        <v>761</v>
      </c>
      <c r="D178" s="8" t="s">
        <v>3113</v>
      </c>
      <c r="E178" s="8" t="s">
        <v>4</v>
      </c>
      <c r="F178" s="8" t="s">
        <v>3112</v>
      </c>
      <c r="G178" s="26" t="str">
        <f t="shared" si="4"/>
        <v>82</v>
      </c>
      <c r="H178" s="25" t="s">
        <v>3280</v>
      </c>
      <c r="I178" s="8" t="str">
        <f t="shared" si="5"/>
        <v>Maßgebender verbleibender Gewerbeertrag in den Fällen des § 7 Satz 5 GewStG i. V. mit § 8 Abs. 9 KStG (Betrag lt. Zeile 63 aller Anlagen ÖHG)</v>
      </c>
    </row>
    <row r="179" spans="1:9" x14ac:dyDescent="0.55000000000000004">
      <c r="A179" s="8" t="s">
        <v>4</v>
      </c>
      <c r="B179" s="8" t="s">
        <v>4</v>
      </c>
      <c r="C179" s="8" t="s">
        <v>4</v>
      </c>
      <c r="D179" s="8" t="s">
        <v>4</v>
      </c>
      <c r="E179" s="8" t="s">
        <v>4</v>
      </c>
      <c r="F179" s="8" t="s">
        <v>4</v>
      </c>
      <c r="G179" s="26" t="str">
        <f t="shared" si="4"/>
        <v/>
      </c>
      <c r="H179" s="25" t="s">
        <v>3280</v>
      </c>
      <c r="I179" s="8" t="str">
        <f t="shared" si="5"/>
        <v/>
      </c>
    </row>
    <row r="180" spans="1:9" x14ac:dyDescent="0.55000000000000004">
      <c r="A180" s="25" t="s">
        <v>4</v>
      </c>
      <c r="B180" s="25" t="s">
        <v>4</v>
      </c>
      <c r="C180" s="25" t="s">
        <v>772</v>
      </c>
      <c r="D180" s="25" t="s">
        <v>4</v>
      </c>
      <c r="E180" s="25" t="s">
        <v>4</v>
      </c>
      <c r="F180" s="25" t="s">
        <v>4</v>
      </c>
      <c r="G180" s="54" t="str">
        <f t="shared" si="4"/>
        <v/>
      </c>
      <c r="H180" s="25" t="s">
        <v>3280</v>
      </c>
      <c r="I180" s="25" t="str">
        <f t="shared" si="5"/>
        <v>Weitere Angaben</v>
      </c>
    </row>
    <row r="181" spans="1:9" x14ac:dyDescent="0.55000000000000004">
      <c r="A181" s="8" t="s">
        <v>1805</v>
      </c>
      <c r="B181" s="8" t="s">
        <v>4</v>
      </c>
      <c r="C181" s="8" t="s">
        <v>762</v>
      </c>
      <c r="D181" s="8" t="s">
        <v>3111</v>
      </c>
      <c r="E181" s="8" t="s">
        <v>4</v>
      </c>
      <c r="F181" s="8" t="s">
        <v>3110</v>
      </c>
      <c r="G181" s="26" t="str">
        <f t="shared" si="4"/>
        <v>83</v>
      </c>
      <c r="H181" s="25" t="s">
        <v>3280</v>
      </c>
      <c r="I181" s="8" t="str">
        <f t="shared" si="5"/>
        <v>Gewerbeertrag der Organgesellschaft(en) – bei mehreren Organgesellschaften (lt. gesonderter Einzelaufstellung) –</v>
      </c>
    </row>
    <row r="182" spans="1:9" x14ac:dyDescent="0.55000000000000004">
      <c r="A182" s="8" t="s">
        <v>1803</v>
      </c>
      <c r="B182" s="8" t="s">
        <v>4</v>
      </c>
      <c r="C182" s="8" t="s">
        <v>3109</v>
      </c>
      <c r="D182" s="8" t="s">
        <v>3108</v>
      </c>
      <c r="E182" s="8" t="s">
        <v>4</v>
      </c>
      <c r="F182" s="8" t="s">
        <v>3107</v>
      </c>
      <c r="G182" s="26" t="str">
        <f t="shared" si="4"/>
        <v>84</v>
      </c>
      <c r="H182" s="25" t="s">
        <v>3280</v>
      </c>
      <c r="I182" s="8" t="str">
        <f t="shared" si="5"/>
        <v xml:space="preserve">Bei Organträgern, soweit nicht selbst Organgesellschaft: – soweit selbst Organgesellschaft, sind die Zeilen 85 bis 87 auszufüllen –Summe der Korrekturbeträge zum Betrag lt. Zeile 83 aufgrund der Anwendung des § 3 Nr. 40 Buchst. a, § 3 Nr. 41 Buchst. b, § 3c EStG, § 8b Abs. 2 und 3 KStG i.V. mit § 15 Satz 1 Nr. 2 und Satz 2 KStG (lt. gesonderter Einzelaufstellung) – Negative Beträge mit Minuszeichen – </v>
      </c>
    </row>
    <row r="183" spans="1:9" x14ac:dyDescent="0.55000000000000004">
      <c r="A183" s="8" t="s">
        <v>1790</v>
      </c>
      <c r="B183" s="8" t="s">
        <v>4</v>
      </c>
      <c r="C183" s="8" t="s">
        <v>3106</v>
      </c>
      <c r="D183" s="8" t="s">
        <v>3105</v>
      </c>
      <c r="E183" s="8" t="s">
        <v>4</v>
      </c>
      <c r="F183" s="8" t="s">
        <v>3104</v>
      </c>
      <c r="G183" s="26" t="str">
        <f t="shared" si="4"/>
        <v>90</v>
      </c>
      <c r="H183" s="25" t="s">
        <v>3280</v>
      </c>
      <c r="I183" s="8" t="str">
        <f t="shared" si="5"/>
        <v>Nur bei Organträgern: In den Fällen des § 2 Abs. 4 Satz 3 und 4 UmwStG beim Organträger des übernehmenden Rechtsträgers: Positiver Gewerbeertrag des auf die Organgesellschaft(en) übertragenden oder einbringenden Rechtsträgers im Rückwirkungszeitraum</v>
      </c>
    </row>
    <row r="184" spans="1:9" x14ac:dyDescent="0.55000000000000004">
      <c r="A184" s="25" t="s">
        <v>4</v>
      </c>
      <c r="B184" s="25" t="s">
        <v>4</v>
      </c>
      <c r="C184" s="25" t="s">
        <v>773</v>
      </c>
      <c r="D184" s="25" t="s">
        <v>4</v>
      </c>
      <c r="E184" s="25" t="s">
        <v>4</v>
      </c>
      <c r="F184" s="25" t="s">
        <v>4</v>
      </c>
      <c r="G184" s="54" t="str">
        <f t="shared" si="4"/>
        <v/>
      </c>
      <c r="H184" s="25" t="s">
        <v>3280</v>
      </c>
      <c r="I184" s="25" t="str">
        <f t="shared" si="5"/>
        <v>Zeilen 91 und 92: Nur bei einer Körperschaft:</v>
      </c>
    </row>
    <row r="185" spans="1:9" x14ac:dyDescent="0.55000000000000004">
      <c r="A185" s="8" t="s">
        <v>3103</v>
      </c>
      <c r="B185" s="8" t="s">
        <v>4</v>
      </c>
      <c r="C185" s="8" t="s">
        <v>765</v>
      </c>
      <c r="D185" s="8" t="s">
        <v>3102</v>
      </c>
      <c r="E185" s="8" t="s">
        <v>4</v>
      </c>
      <c r="F185" s="8" t="s">
        <v>4</v>
      </c>
      <c r="G185" s="26" t="str">
        <f t="shared" si="4"/>
        <v>91.1</v>
      </c>
      <c r="H185" s="25" t="s">
        <v>3280</v>
      </c>
      <c r="I185" s="8" t="str">
        <f t="shared" si="5"/>
        <v>_Davon: Nach § 10a Satz 10 GewStG i. V. mit § 8c KStG nicht ausgleichsfähiger Gewerbeverlust des laufenden Erhebungszeitraums (ggf. i. V. mit § 2 Abs. 4 Satz 1 und 2, § 20 Abs. 6 Satz 4 UmwStG) (ohne Wert aus Zeile 91.2)</v>
      </c>
    </row>
    <row r="186" spans="1:9" x14ac:dyDescent="0.55000000000000004">
      <c r="A186" s="8" t="s">
        <v>3101</v>
      </c>
      <c r="B186" s="8" t="s">
        <v>4</v>
      </c>
      <c r="C186" s="8" t="s">
        <v>766</v>
      </c>
      <c r="D186" s="8" t="s">
        <v>3100</v>
      </c>
      <c r="E186" s="8" t="s">
        <v>4</v>
      </c>
      <c r="F186" s="8" t="s">
        <v>4</v>
      </c>
      <c r="G186" s="26" t="str">
        <f t="shared" si="4"/>
        <v>91.2</v>
      </c>
      <c r="H186" s="25" t="s">
        <v>3280</v>
      </c>
      <c r="I186" s="8" t="str">
        <f t="shared" si="5"/>
        <v>_Davon: Nach § 8c KStG nicht berücksichtigungsfähiger Verlust des laufenden Veranlagungszeitraums (ggf. i. V. mit § 2 Abs. 4 Satz 1 und 2, § 20 Abs. 6 Satz 4 UmwStG)</v>
      </c>
    </row>
    <row r="187" spans="1:9" x14ac:dyDescent="0.55000000000000004">
      <c r="A187" s="8" t="s">
        <v>1787</v>
      </c>
      <c r="B187" s="8" t="s">
        <v>4</v>
      </c>
      <c r="C187" s="8" t="s">
        <v>695</v>
      </c>
      <c r="D187" s="8" t="s">
        <v>3099</v>
      </c>
      <c r="E187" s="8" t="s">
        <v>3098</v>
      </c>
      <c r="F187" s="8" t="s">
        <v>4</v>
      </c>
      <c r="G187" s="26" t="str">
        <f t="shared" si="4"/>
        <v>91</v>
      </c>
      <c r="H187" s="25" t="s">
        <v>3280</v>
      </c>
      <c r="I187" s="8" t="str">
        <f t="shared" si="5"/>
        <v>Nach § 10a Satz 10 GewStG i. V. mit § 8c KStG nicht ausgleichsfähiger Gewerbeverlust des laufenden Erhebungszeitraums (ggf. i. V. mit § 2 Abs. 4 Satz 1 und 2, § 20 Abs. 6 Satz 4 UmwStG)</v>
      </c>
    </row>
    <row r="188" spans="1:9" x14ac:dyDescent="0.55000000000000004">
      <c r="A188" s="8" t="s">
        <v>2202</v>
      </c>
      <c r="B188" s="8" t="s">
        <v>4</v>
      </c>
      <c r="C188" s="8" t="s">
        <v>768</v>
      </c>
      <c r="D188" s="8" t="s">
        <v>3097</v>
      </c>
      <c r="E188" s="8" t="s">
        <v>4</v>
      </c>
      <c r="F188" s="8" t="s">
        <v>4</v>
      </c>
      <c r="G188" s="26" t="str">
        <f t="shared" si="4"/>
        <v>92.1</v>
      </c>
      <c r="H188" s="25" t="s">
        <v>3280</v>
      </c>
      <c r="I188" s="8" t="str">
        <f t="shared" si="5"/>
        <v>_Davon: Bei der übertragenden Körperschaft im Falle der Abspaltung wegfallender Gewerbeverlust aus dem laufenden Erhebungszeitraum (§ 18 Abs. 1 bzw. § 19 Abs. 1 i. V. mit § 15 Abs. 3, § 16 Satz 1 und § 4 Abs. 2 Satz 2 UmwStG)</v>
      </c>
    </row>
    <row r="189" spans="1:9" x14ac:dyDescent="0.55000000000000004">
      <c r="A189" s="8" t="s">
        <v>2201</v>
      </c>
      <c r="B189" s="8" t="s">
        <v>4</v>
      </c>
      <c r="C189" s="8" t="s">
        <v>3096</v>
      </c>
      <c r="D189" s="8" t="s">
        <v>3095</v>
      </c>
      <c r="E189" s="8" t="s">
        <v>4</v>
      </c>
      <c r="F189" s="8" t="s">
        <v>4</v>
      </c>
      <c r="G189" s="26" t="str">
        <f t="shared" si="4"/>
        <v>92.2</v>
      </c>
      <c r="H189" s="25" t="s">
        <v>3280</v>
      </c>
      <c r="I189" s="8" t="str">
        <f t="shared" si="5"/>
        <v>_Davon: Im Falle einer Abspaltung bei der übertragenden Körperschaft: wegfallender Verlust aus dem laufenden Veranlagungszeitraum nach § 15 Abs. 3, § 16 UmwStG (ohne Vorzeichen eintragen)</v>
      </c>
    </row>
    <row r="190" spans="1:9" x14ac:dyDescent="0.55000000000000004">
      <c r="A190" s="8" t="s">
        <v>1785</v>
      </c>
      <c r="B190" s="8" t="s">
        <v>4</v>
      </c>
      <c r="C190" s="8" t="s">
        <v>767</v>
      </c>
      <c r="D190" s="8" t="s">
        <v>3094</v>
      </c>
      <c r="E190" s="8" t="s">
        <v>3093</v>
      </c>
      <c r="F190" s="8" t="s">
        <v>4</v>
      </c>
      <c r="G190" s="26" t="str">
        <f t="shared" si="4"/>
        <v>92</v>
      </c>
      <c r="H190" s="25" t="s">
        <v>3280</v>
      </c>
      <c r="I190" s="8" t="str">
        <f t="shared" si="5"/>
        <v>Bei der übertragenden Körperschaft im Falle der Abspaltung wegfallender Gewerbeverlust aus dem laufenden Erhebungszeitraum (§ 18 Abs. 1 bzw. § 19 Abs. 1 i. V. mit § 15 Abs. 3, § 16 Satz 1 und § 4 Abs. 2 Satz 2 UmwStG)</v>
      </c>
    </row>
    <row r="191" spans="1:9" x14ac:dyDescent="0.55000000000000004">
      <c r="A191" s="8" t="s">
        <v>4</v>
      </c>
      <c r="B191" s="8" t="s">
        <v>4</v>
      </c>
      <c r="C191" s="8" t="s">
        <v>4</v>
      </c>
      <c r="D191" s="8" t="s">
        <v>4</v>
      </c>
      <c r="E191" s="8" t="s">
        <v>4</v>
      </c>
      <c r="F191" s="8" t="s">
        <v>4</v>
      </c>
      <c r="G191" s="26" t="str">
        <f t="shared" si="4"/>
        <v/>
      </c>
      <c r="H191" s="25" t="s">
        <v>3280</v>
      </c>
      <c r="I191" s="8" t="str">
        <f t="shared" si="5"/>
        <v/>
      </c>
    </row>
    <row r="192" spans="1:9" x14ac:dyDescent="0.55000000000000004">
      <c r="A192" s="8" t="s">
        <v>2224</v>
      </c>
      <c r="B192" s="8" t="s">
        <v>4</v>
      </c>
      <c r="C192" s="8" t="s">
        <v>789</v>
      </c>
      <c r="D192" s="8" t="s">
        <v>4</v>
      </c>
      <c r="E192" s="8" t="s">
        <v>4</v>
      </c>
      <c r="F192" s="8" t="s">
        <v>1203</v>
      </c>
      <c r="G192" s="26" t="str">
        <f t="shared" si="4"/>
        <v>S.6</v>
      </c>
      <c r="H192" s="25" t="s">
        <v>3280</v>
      </c>
      <c r="I192" s="8" t="str">
        <f t="shared" si="5"/>
        <v>Gewerbeertrag vor Verlustabzug und Zurechnung zum Organträger</v>
      </c>
    </row>
    <row r="193" spans="1:9" x14ac:dyDescent="0.55000000000000004">
      <c r="A193" s="8" t="s">
        <v>2223</v>
      </c>
      <c r="B193" s="8" t="s">
        <v>4</v>
      </c>
      <c r="C193" s="8" t="s">
        <v>790</v>
      </c>
      <c r="D193" s="8" t="s">
        <v>4</v>
      </c>
      <c r="E193" s="8" t="s">
        <v>4</v>
      </c>
      <c r="F193" s="8" t="s">
        <v>3092</v>
      </c>
      <c r="G193" s="26" t="str">
        <f t="shared" ref="G193:G256" si="6">A193</f>
        <v>S.7</v>
      </c>
      <c r="H193" s="25" t="s">
        <v>3280</v>
      </c>
      <c r="I193" s="8" t="str">
        <f t="shared" ref="I193:I256" si="7">C193</f>
        <v>Gewerbesteuerlicher Verlustabzug</v>
      </c>
    </row>
    <row r="194" spans="1:9" x14ac:dyDescent="0.55000000000000004">
      <c r="A194" s="8" t="s">
        <v>2145</v>
      </c>
      <c r="B194" s="8" t="s">
        <v>4</v>
      </c>
      <c r="C194" s="8" t="s">
        <v>781</v>
      </c>
      <c r="D194" s="8" t="s">
        <v>4</v>
      </c>
      <c r="E194" s="8" t="s">
        <v>4</v>
      </c>
      <c r="F194" s="8" t="s">
        <v>1204</v>
      </c>
      <c r="G194" s="26" t="str">
        <f t="shared" si="6"/>
        <v>S.8</v>
      </c>
      <c r="H194" s="25" t="s">
        <v>3280</v>
      </c>
      <c r="I194" s="8" t="str">
        <f t="shared" si="7"/>
        <v>Gewerbeertrag</v>
      </c>
    </row>
    <row r="195" spans="1:9" x14ac:dyDescent="0.55000000000000004">
      <c r="A195" s="8" t="s">
        <v>2144</v>
      </c>
      <c r="B195" s="8" t="s">
        <v>4</v>
      </c>
      <c r="C195" s="8" t="s">
        <v>791</v>
      </c>
      <c r="D195" s="8" t="s">
        <v>4</v>
      </c>
      <c r="E195" s="8" t="s">
        <v>4</v>
      </c>
      <c r="F195" s="8" t="s">
        <v>1205</v>
      </c>
      <c r="G195" s="26" t="str">
        <f t="shared" si="6"/>
        <v>S.9</v>
      </c>
      <c r="H195" s="25" t="s">
        <v>3280</v>
      </c>
      <c r="I195" s="8" t="str">
        <f t="shared" si="7"/>
        <v>Gewerbeertrag nach Rundung</v>
      </c>
    </row>
    <row r="196" spans="1:9" x14ac:dyDescent="0.55000000000000004">
      <c r="A196" s="8" t="s">
        <v>2090</v>
      </c>
      <c r="B196" s="8" t="s">
        <v>4</v>
      </c>
      <c r="C196" s="8" t="s">
        <v>783</v>
      </c>
      <c r="D196" s="8" t="s">
        <v>4</v>
      </c>
      <c r="E196" s="8" t="s">
        <v>4</v>
      </c>
      <c r="F196" s="8" t="s">
        <v>3091</v>
      </c>
      <c r="G196" s="26" t="str">
        <f t="shared" si="6"/>
        <v>S.10</v>
      </c>
      <c r="H196" s="25" t="s">
        <v>3280</v>
      </c>
      <c r="I196" s="8" t="str">
        <f t="shared" si="7"/>
        <v>Freibetrag gemäß § 11 Abs. 1 Satz 3 Nr. 1 GewStG</v>
      </c>
    </row>
    <row r="197" spans="1:9" x14ac:dyDescent="0.55000000000000004">
      <c r="A197" s="8" t="s">
        <v>2088</v>
      </c>
      <c r="B197" s="8" t="s">
        <v>4</v>
      </c>
      <c r="C197" s="8" t="s">
        <v>784</v>
      </c>
      <c r="D197" s="8" t="s">
        <v>3090</v>
      </c>
      <c r="E197" s="8" t="s">
        <v>4</v>
      </c>
      <c r="F197" s="8" t="s">
        <v>3089</v>
      </c>
      <c r="G197" s="26" t="str">
        <f t="shared" si="6"/>
        <v>S.11</v>
      </c>
      <c r="H197" s="25" t="s">
        <v>3280</v>
      </c>
      <c r="I197" s="8" t="str">
        <f t="shared" si="7"/>
        <v>Freibetrag gemäß § 11 Abs. 1 Satz 3 Nr. 2 GewStG</v>
      </c>
    </row>
    <row r="198" spans="1:9" x14ac:dyDescent="0.55000000000000004">
      <c r="A198" s="8" t="s">
        <v>1997</v>
      </c>
      <c r="B198" s="8" t="s">
        <v>4</v>
      </c>
      <c r="C198" s="8" t="s">
        <v>785</v>
      </c>
      <c r="D198" s="8" t="s">
        <v>4</v>
      </c>
      <c r="E198" s="8" t="s">
        <v>4</v>
      </c>
      <c r="F198" s="8" t="s">
        <v>37</v>
      </c>
      <c r="G198" s="26" t="str">
        <f t="shared" si="6"/>
        <v>S.12</v>
      </c>
      <c r="H198" s="25" t="s">
        <v>3280</v>
      </c>
      <c r="I198" s="8" t="str">
        <f t="shared" si="7"/>
        <v>Gewerbeertrag nach Rundung und Freibetrag</v>
      </c>
    </row>
    <row r="199" spans="1:9" x14ac:dyDescent="0.55000000000000004">
      <c r="A199" s="8" t="s">
        <v>4</v>
      </c>
      <c r="B199" s="8" t="s">
        <v>4</v>
      </c>
      <c r="C199" s="8" t="s">
        <v>4</v>
      </c>
      <c r="D199" s="8" t="s">
        <v>4</v>
      </c>
      <c r="E199" s="8" t="s">
        <v>4</v>
      </c>
      <c r="F199" s="8" t="s">
        <v>4</v>
      </c>
      <c r="G199" s="26" t="str">
        <f t="shared" si="6"/>
        <v/>
      </c>
      <c r="H199" s="25" t="s">
        <v>3280</v>
      </c>
      <c r="I199" s="8" t="str">
        <f t="shared" si="7"/>
        <v/>
      </c>
    </row>
    <row r="200" spans="1:9" ht="21" x14ac:dyDescent="0.55000000000000004">
      <c r="A200" s="25" t="s">
        <v>4</v>
      </c>
      <c r="B200" s="25" t="s">
        <v>4</v>
      </c>
      <c r="C200" s="25" t="s">
        <v>774</v>
      </c>
      <c r="D200" s="25" t="s">
        <v>4</v>
      </c>
      <c r="E200" s="25" t="s">
        <v>4</v>
      </c>
      <c r="F200" s="25" t="s">
        <v>4</v>
      </c>
      <c r="G200" s="54" t="str">
        <f t="shared" si="6"/>
        <v/>
      </c>
      <c r="H200" s="25" t="s">
        <v>3280</v>
      </c>
      <c r="I200" s="25" t="str">
        <f t="shared" si="7"/>
        <v>Angaben zum fortführungsgebundenen vortragsfähigen Gewerbeverlust nach § 10a Satz 10 GewStG i.V. mit § 8d KStG</v>
      </c>
    </row>
    <row r="201" spans="1:9" x14ac:dyDescent="0.55000000000000004">
      <c r="A201" s="8" t="s">
        <v>1781</v>
      </c>
      <c r="B201" s="8" t="s">
        <v>4</v>
      </c>
      <c r="C201" s="8" t="s">
        <v>769</v>
      </c>
      <c r="D201" s="8" t="s">
        <v>3088</v>
      </c>
      <c r="E201" s="8" t="s">
        <v>4</v>
      </c>
      <c r="F201" s="8" t="s">
        <v>4</v>
      </c>
      <c r="G201" s="26" t="str">
        <f t="shared" si="6"/>
        <v>94</v>
      </c>
      <c r="H201" s="25" t="s">
        <v>3280</v>
      </c>
      <c r="I201" s="8" t="str">
        <f t="shared" si="7"/>
        <v>Aufgrund einer beantragten Feststellung eines fortführungsgebundenen Körperschaftsteuer- Verlustvortrages ist § 8d KStG sinngemäß auf die Gewerbesteuerfehlbeträge anzuwenden (§ 10a Satz 10 GewStG)</v>
      </c>
    </row>
    <row r="202" spans="1:9" x14ac:dyDescent="0.55000000000000004">
      <c r="A202" s="8" t="s">
        <v>1779</v>
      </c>
      <c r="B202" s="8" t="s">
        <v>4</v>
      </c>
      <c r="C202" s="8" t="s">
        <v>3087</v>
      </c>
      <c r="D202" s="8" t="s">
        <v>1206</v>
      </c>
      <c r="E202" s="8" t="s">
        <v>4</v>
      </c>
      <c r="F202" s="8" t="s">
        <v>4</v>
      </c>
      <c r="G202" s="26" t="str">
        <f t="shared" si="6"/>
        <v>95</v>
      </c>
      <c r="H202" s="25" t="s">
        <v>3280</v>
      </c>
      <c r="I202" s="8" t="str">
        <f t="shared" si="7"/>
        <v>Wenn zum Schluss des vorangegangenen Erhebungszeitraums ein fortführungsgebundener Gewerbeverlust festgestellt wurde: Im Erhebungszeitraum sind Ereignisse i. S. des § 8d Abs. 2 KStG eingetreten.</v>
      </c>
    </row>
    <row r="203" spans="1:9" x14ac:dyDescent="0.55000000000000004">
      <c r="A203" s="25" t="s">
        <v>4</v>
      </c>
      <c r="B203" s="25" t="s">
        <v>4</v>
      </c>
      <c r="C203" s="25" t="s">
        <v>775</v>
      </c>
      <c r="D203" s="25" t="s">
        <v>4</v>
      </c>
      <c r="E203" s="25" t="s">
        <v>4</v>
      </c>
      <c r="F203" s="25" t="s">
        <v>4</v>
      </c>
      <c r="G203" s="54" t="str">
        <f t="shared" si="6"/>
        <v/>
      </c>
      <c r="H203" s="25" t="s">
        <v>3280</v>
      </c>
      <c r="I203" s="25" t="str">
        <f t="shared" si="7"/>
        <v>Angaben zur Verlustfeststellung</v>
      </c>
    </row>
    <row r="204" spans="1:9" x14ac:dyDescent="0.55000000000000004">
      <c r="A204" s="25" t="s">
        <v>4</v>
      </c>
      <c r="B204" s="25" t="s">
        <v>4</v>
      </c>
      <c r="C204" s="25" t="s">
        <v>3086</v>
      </c>
      <c r="D204" s="25" t="s">
        <v>4</v>
      </c>
      <c r="E204" s="25" t="s">
        <v>4</v>
      </c>
      <c r="F204" s="25" t="s">
        <v>4</v>
      </c>
      <c r="G204" s="54" t="str">
        <f t="shared" si="6"/>
        <v/>
      </c>
      <c r="H204" s="25" t="s">
        <v>3280</v>
      </c>
      <c r="I204" s="25" t="str">
        <f t="shared" si="7"/>
        <v>Zeilen 96 bis 107b nicht ausfüllen, wenn Anlage(n) ÖHG beigefügt sind.</v>
      </c>
    </row>
    <row r="205" spans="1:9" x14ac:dyDescent="0.55000000000000004">
      <c r="A205" s="8" t="s">
        <v>1777</v>
      </c>
      <c r="B205" s="8" t="s">
        <v>4</v>
      </c>
      <c r="C205" s="8" t="s">
        <v>233</v>
      </c>
      <c r="D205" s="8" t="s">
        <v>3085</v>
      </c>
      <c r="E205" s="8" t="s">
        <v>4</v>
      </c>
      <c r="F205" s="8" t="s">
        <v>4</v>
      </c>
      <c r="G205" s="26" t="str">
        <f t="shared" si="6"/>
        <v>96</v>
      </c>
      <c r="H205" s="25" t="s">
        <v>3280</v>
      </c>
      <c r="I205" s="8" t="str">
        <f t="shared" si="7"/>
        <v>Von einem anderen Steuerschuldner im Falle des Rechtsformwechsels übernommener Gewerbeverlust aus der Zeit vor dem Rechtsformwechsel, soweit nach § 10a GewStG vortragsfähig</v>
      </c>
    </row>
    <row r="206" spans="1:9" x14ac:dyDescent="0.55000000000000004">
      <c r="A206" s="8" t="s">
        <v>1774</v>
      </c>
      <c r="B206" s="8" t="s">
        <v>4</v>
      </c>
      <c r="C206" s="8" t="s">
        <v>770</v>
      </c>
      <c r="D206" s="8" t="s">
        <v>3084</v>
      </c>
      <c r="E206" s="8" t="s">
        <v>4</v>
      </c>
      <c r="F206" s="8" t="s">
        <v>4</v>
      </c>
      <c r="G206" s="26" t="str">
        <f t="shared" si="6"/>
        <v>97</v>
      </c>
      <c r="H206" s="25" t="s">
        <v>3280</v>
      </c>
      <c r="I206" s="8" t="str">
        <f t="shared" si="7"/>
        <v>Übernommener Gewerbeverlust im Fall der Einbringung des Betriebs einer Personengesellschaft in eine andere Personengesellschaft oder der Verschmelzung von Personengesellschaften (R 10a.3 Abs. 3 Satz 9 Nr. 5 Satz 1 und 2 GewStR 2009) oder im Fall der Anwachsung oder der Verschmelzung einer Personengesellschaft auf einen Gesellschafter (R 10a.3 Abs. 3 Satz 9 Nr. 4 GewStR 2009)</v>
      </c>
    </row>
    <row r="207" spans="1:9" x14ac:dyDescent="0.55000000000000004">
      <c r="A207" s="8" t="s">
        <v>1769</v>
      </c>
      <c r="B207" s="8" t="s">
        <v>4</v>
      </c>
      <c r="C207" s="8" t="s">
        <v>3083</v>
      </c>
      <c r="D207" s="8" t="s">
        <v>3082</v>
      </c>
      <c r="E207" s="8" t="s">
        <v>4</v>
      </c>
      <c r="F207" s="8" t="s">
        <v>4</v>
      </c>
      <c r="G207" s="26" t="str">
        <f t="shared" si="6"/>
        <v>99</v>
      </c>
      <c r="H207" s="25" t="s">
        <v>3280</v>
      </c>
      <c r="I207" s="8" t="str">
        <f t="shared" si="7"/>
        <v>Nur bei Betrieben gewerblicher Art:  Übernommener vortragsfähiger Gewerbeverlust (§ 10a Satz 9 GewStG i. V. mit § 8 Abs. 8 KStG)</v>
      </c>
    </row>
    <row r="208" spans="1:9" x14ac:dyDescent="0.55000000000000004">
      <c r="A208" s="8" t="s">
        <v>4</v>
      </c>
      <c r="B208" s="8" t="s">
        <v>4</v>
      </c>
      <c r="C208" s="8" t="s">
        <v>4</v>
      </c>
      <c r="D208" s="8" t="s">
        <v>4</v>
      </c>
      <c r="E208" s="8" t="s">
        <v>4</v>
      </c>
      <c r="F208" s="8" t="s">
        <v>4</v>
      </c>
      <c r="G208" s="26" t="str">
        <f t="shared" si="6"/>
        <v/>
      </c>
      <c r="H208" s="25" t="s">
        <v>3280</v>
      </c>
      <c r="I208" s="8" t="str">
        <f t="shared" si="7"/>
        <v/>
      </c>
    </row>
    <row r="209" spans="1:9" x14ac:dyDescent="0.55000000000000004">
      <c r="A209" s="8" t="s">
        <v>1767</v>
      </c>
      <c r="B209" s="8" t="s">
        <v>4</v>
      </c>
      <c r="C209" s="8" t="s">
        <v>3081</v>
      </c>
      <c r="D209" s="8" t="s">
        <v>3080</v>
      </c>
      <c r="E209" s="8" t="s">
        <v>4</v>
      </c>
      <c r="F209" s="8" t="s">
        <v>4</v>
      </c>
      <c r="G209" s="26" t="str">
        <f t="shared" si="6"/>
        <v>100</v>
      </c>
      <c r="H209" s="25" t="s">
        <v>3280</v>
      </c>
      <c r="I209" s="8" t="str">
        <f t="shared" si="7"/>
        <v>Zeilen 100 bis 102: Nur bei einer Körperschaft:Bei der übertragenden Körperschaft im Falle der Abspaltung wegfallender Gewerbeverlust aus vorangegangenen Erhebungszeiträumen (§ 18 Abs. 1 i. V. mit § 16 und § 15 Abs. 3 bzw. § 19 Abs. 2 i. V. mit § 15 Abs. 3 UmwStG)</v>
      </c>
    </row>
    <row r="210" spans="1:9" x14ac:dyDescent="0.55000000000000004">
      <c r="A210" s="8" t="s">
        <v>1765</v>
      </c>
      <c r="B210" s="8" t="s">
        <v>4</v>
      </c>
      <c r="C210" s="8" t="s">
        <v>698</v>
      </c>
      <c r="D210" s="8" t="s">
        <v>3079</v>
      </c>
      <c r="E210" s="8" t="s">
        <v>4</v>
      </c>
      <c r="F210" s="8" t="s">
        <v>4</v>
      </c>
      <c r="G210" s="26" t="str">
        <f t="shared" si="6"/>
        <v>101</v>
      </c>
      <c r="H210" s="25" t="s">
        <v>3280</v>
      </c>
      <c r="I210" s="8" t="str">
        <f t="shared" si="7"/>
        <v>Nach § 10a Satz 10 GewStG i. V. mit § 8c KStG nicht abziehbarer Gewerbeverlust aus vorangegangenen Erhebungszeiträumen (ggf. i. V. mit § 2 Abs. 4 Satz 1 und 2, § 20 Abs. 6 Satz 4 UmwStG)</v>
      </c>
    </row>
    <row r="211" spans="1:9" x14ac:dyDescent="0.55000000000000004">
      <c r="A211" s="8" t="s">
        <v>1762</v>
      </c>
      <c r="B211" s="8" t="s">
        <v>4</v>
      </c>
      <c r="C211" s="8" t="s">
        <v>3078</v>
      </c>
      <c r="D211" s="8" t="s">
        <v>3077</v>
      </c>
      <c r="E211" s="8" t="s">
        <v>4</v>
      </c>
      <c r="F211" s="8" t="s">
        <v>4</v>
      </c>
      <c r="G211" s="26" t="str">
        <f t="shared" si="6"/>
        <v>102</v>
      </c>
      <c r="H211" s="25" t="s">
        <v>3280</v>
      </c>
      <c r="I211" s="8" t="str">
        <f t="shared" si="7"/>
        <v>Erhalt des vortragsfähigen fortführungsgebundenen Gewerbeverlustes nach § 10a Satz 10 GewStG i.V. mit § 8d Abs. 2 Satz 1 zweiter Halbsatz KStG durch entsprechende Anwendung des § 8c Abs. 1 Satz 6 bis 9 KStG bezogen auf die zum Schluss des vorangegangenen Erhebungszeitraums vorhandenen stillen Reserven</v>
      </c>
    </row>
    <row r="212" spans="1:9" x14ac:dyDescent="0.55000000000000004">
      <c r="A212" s="8" t="s">
        <v>3076</v>
      </c>
      <c r="B212" s="8" t="s">
        <v>4</v>
      </c>
      <c r="C212" s="8" t="s">
        <v>3075</v>
      </c>
      <c r="D212" s="8" t="s">
        <v>3074</v>
      </c>
      <c r="E212" s="8" t="s">
        <v>4</v>
      </c>
      <c r="F212" s="8" t="s">
        <v>4</v>
      </c>
      <c r="G212" s="26" t="str">
        <f t="shared" si="6"/>
        <v>107a</v>
      </c>
      <c r="H212" s="25" t="s">
        <v>3280</v>
      </c>
      <c r="I212" s="8" t="str">
        <f t="shared" si="7"/>
        <v>Nur bei Körperschaften:Aufgrund der Veräußerung oder Aufgabe eines angewachsenen Teilbetriebes wegfallender vortragsfähiger Gewerbeverlust</v>
      </c>
    </row>
    <row r="213" spans="1:9" x14ac:dyDescent="0.55000000000000004">
      <c r="A213" s="8" t="s">
        <v>2143</v>
      </c>
      <c r="B213" s="8" t="s">
        <v>4</v>
      </c>
      <c r="C213" s="8" t="s">
        <v>699</v>
      </c>
      <c r="D213" s="8" t="s">
        <v>3073</v>
      </c>
      <c r="E213" s="8" t="s">
        <v>4</v>
      </c>
      <c r="F213" s="8" t="s">
        <v>4</v>
      </c>
      <c r="G213" s="26" t="str">
        <f t="shared" si="6"/>
        <v>109</v>
      </c>
      <c r="H213" s="25" t="s">
        <v>3280</v>
      </c>
      <c r="I213" s="8" t="str">
        <f t="shared" si="7"/>
        <v>Verbleibender geminderter Sanierungsertrag i. S. des § 7b Abs. 2 Satz 1 GewStG i.V. mit § 3a Abs. 3 Satz 1 EStG</v>
      </c>
    </row>
    <row r="214" spans="1:9" x14ac:dyDescent="0.55000000000000004">
      <c r="A214" s="8" t="s">
        <v>4</v>
      </c>
      <c r="B214" s="8" t="s">
        <v>4</v>
      </c>
      <c r="C214" s="8" t="s">
        <v>4</v>
      </c>
      <c r="D214" s="8" t="s">
        <v>4</v>
      </c>
      <c r="E214" s="8" t="s">
        <v>4</v>
      </c>
      <c r="F214" s="8" t="s">
        <v>4</v>
      </c>
      <c r="G214" s="26" t="str">
        <f t="shared" si="6"/>
        <v/>
      </c>
      <c r="H214" s="25" t="s">
        <v>3280</v>
      </c>
      <c r="I214" s="8" t="str">
        <f t="shared" si="7"/>
        <v/>
      </c>
    </row>
    <row r="215" spans="1:9" x14ac:dyDescent="0.55000000000000004">
      <c r="A215" s="8" t="s">
        <v>2113</v>
      </c>
      <c r="B215" s="8" t="s">
        <v>4</v>
      </c>
      <c r="C215" s="8" t="s">
        <v>700</v>
      </c>
      <c r="D215" s="8" t="s">
        <v>3072</v>
      </c>
      <c r="E215" s="8" t="s">
        <v>4</v>
      </c>
      <c r="F215" s="8" t="s">
        <v>3071</v>
      </c>
      <c r="G215" s="26" t="str">
        <f t="shared" si="6"/>
        <v>120</v>
      </c>
      <c r="H215" s="25" t="s">
        <v>3280</v>
      </c>
      <c r="I215" s="8" t="str">
        <f t="shared" si="7"/>
        <v>Gewerbeertrag vor Verlustabzug</v>
      </c>
    </row>
    <row r="216" spans="1:9" x14ac:dyDescent="0.55000000000000004">
      <c r="A216" s="8" t="s">
        <v>3070</v>
      </c>
      <c r="B216" s="8" t="s">
        <v>4</v>
      </c>
      <c r="C216" s="8" t="s">
        <v>701</v>
      </c>
      <c r="D216" s="8" t="s">
        <v>3069</v>
      </c>
      <c r="E216" s="8" t="s">
        <v>4</v>
      </c>
      <c r="F216" s="8" t="s">
        <v>3068</v>
      </c>
      <c r="G216" s="26" t="str">
        <f t="shared" si="6"/>
        <v>120.1</v>
      </c>
      <c r="H216" s="25" t="s">
        <v>3280</v>
      </c>
      <c r="I216" s="8" t="str">
        <f t="shared" si="7"/>
        <v>Gewerbeverlust des laufenden Jahres aufgrund des Verlustverrechnungsverbots gemäß § 2 Abs. 4 Satz 3 und 4 UmwStG</v>
      </c>
    </row>
    <row r="217" spans="1:9" x14ac:dyDescent="0.55000000000000004">
      <c r="A217" s="8" t="s">
        <v>2109</v>
      </c>
      <c r="B217" s="8" t="s">
        <v>4</v>
      </c>
      <c r="C217" s="8" t="s">
        <v>702</v>
      </c>
      <c r="D217" s="8" t="s">
        <v>3067</v>
      </c>
      <c r="E217" s="8" t="s">
        <v>4</v>
      </c>
      <c r="F217" s="8" t="s">
        <v>4</v>
      </c>
      <c r="G217" s="26" t="str">
        <f t="shared" si="6"/>
        <v>121</v>
      </c>
      <c r="H217" s="25" t="s">
        <v>3280</v>
      </c>
      <c r="I217" s="8" t="str">
        <f t="shared" si="7"/>
        <v>Davon ab: Gewerbeertrag von Gesellschaftern ohne Berechtigung zum Verlustabzug</v>
      </c>
    </row>
    <row r="218" spans="1:9" x14ac:dyDescent="0.55000000000000004">
      <c r="A218" s="8" t="s">
        <v>2107</v>
      </c>
      <c r="B218" s="8" t="s">
        <v>4</v>
      </c>
      <c r="C218" s="8" t="s">
        <v>193</v>
      </c>
      <c r="D218" s="8" t="s">
        <v>3066</v>
      </c>
      <c r="E218" s="8" t="s">
        <v>4</v>
      </c>
      <c r="F218" s="8" t="s">
        <v>4</v>
      </c>
      <c r="G218" s="26" t="str">
        <f t="shared" si="6"/>
        <v>122</v>
      </c>
      <c r="H218" s="25" t="s">
        <v>3280</v>
      </c>
      <c r="I218" s="8" t="str">
        <f t="shared" si="7"/>
        <v>Zwischensumme</v>
      </c>
    </row>
    <row r="219" spans="1:9" x14ac:dyDescent="0.55000000000000004">
      <c r="A219" s="8" t="s">
        <v>2105</v>
      </c>
      <c r="B219" s="8" t="s">
        <v>4</v>
      </c>
      <c r="C219" s="8" t="s">
        <v>3065</v>
      </c>
      <c r="D219" s="8" t="s">
        <v>3064</v>
      </c>
      <c r="E219" s="8" t="s">
        <v>4</v>
      </c>
      <c r="F219" s="8" t="s">
        <v>4</v>
      </c>
      <c r="G219" s="26" t="str">
        <f t="shared" si="6"/>
        <v>123</v>
      </c>
      <c r="H219" s="25" t="s">
        <v>3280</v>
      </c>
      <c r="I219" s="8" t="str">
        <f t="shared" si="7"/>
        <v>Davon ab: Verlustabzug gemäß § 10a Satz 1 GewStG (höchstens 1 Mio. €; max. Zeile 105)</v>
      </c>
    </row>
    <row r="220" spans="1:9" x14ac:dyDescent="0.55000000000000004">
      <c r="A220" s="8" t="s">
        <v>3063</v>
      </c>
      <c r="B220" s="8" t="s">
        <v>4</v>
      </c>
      <c r="C220" s="8" t="s">
        <v>703</v>
      </c>
      <c r="D220" s="8" t="s">
        <v>3062</v>
      </c>
      <c r="E220" s="8" t="s">
        <v>4</v>
      </c>
      <c r="F220" s="8" t="s">
        <v>4</v>
      </c>
      <c r="G220" s="26" t="str">
        <f t="shared" si="6"/>
        <v>124</v>
      </c>
      <c r="H220" s="25" t="s">
        <v>3280</v>
      </c>
      <c r="I220" s="8" t="str">
        <f t="shared" si="7"/>
        <v>Korrektur zum Verlustabzug</v>
      </c>
    </row>
    <row r="221" spans="1:9" x14ac:dyDescent="0.55000000000000004">
      <c r="A221" s="8" t="s">
        <v>2101</v>
      </c>
      <c r="B221" s="8" t="s">
        <v>4</v>
      </c>
      <c r="C221" s="8" t="s">
        <v>704</v>
      </c>
      <c r="D221" s="8" t="s">
        <v>3061</v>
      </c>
      <c r="E221" s="8" t="s">
        <v>4</v>
      </c>
      <c r="F221" s="8" t="s">
        <v>4</v>
      </c>
      <c r="G221" s="26" t="str">
        <f t="shared" si="6"/>
        <v>125</v>
      </c>
      <c r="H221" s="25" t="s">
        <v>3280</v>
      </c>
      <c r="I221" s="8" t="str">
        <f t="shared" si="7"/>
        <v>Übersteigender Betrag</v>
      </c>
    </row>
    <row r="222" spans="1:9" x14ac:dyDescent="0.55000000000000004">
      <c r="A222" s="8" t="s">
        <v>2099</v>
      </c>
      <c r="B222" s="8" t="s">
        <v>4</v>
      </c>
      <c r="C222" s="8" t="s">
        <v>705</v>
      </c>
      <c r="D222" s="8" t="s">
        <v>3060</v>
      </c>
      <c r="E222" s="8" t="s">
        <v>4</v>
      </c>
      <c r="F222" s="8" t="s">
        <v>4</v>
      </c>
      <c r="G222" s="26" t="str">
        <f t="shared" si="6"/>
        <v>126</v>
      </c>
      <c r="H222" s="25" t="s">
        <v>3280</v>
      </c>
      <c r="I222" s="8" t="str">
        <f t="shared" si="7"/>
        <v>60% des übersteigenden Betrages (max. Zeile 106)</v>
      </c>
    </row>
    <row r="223" spans="1:9" x14ac:dyDescent="0.55000000000000004">
      <c r="A223" s="8" t="s">
        <v>2093</v>
      </c>
      <c r="B223" s="8" t="s">
        <v>4</v>
      </c>
      <c r="C223" s="8" t="s">
        <v>706</v>
      </c>
      <c r="D223" s="8" t="s">
        <v>3059</v>
      </c>
      <c r="E223" s="8" t="s">
        <v>4</v>
      </c>
      <c r="F223" s="8" t="s">
        <v>3058</v>
      </c>
      <c r="G223" s="26" t="str">
        <f t="shared" si="6"/>
        <v>128</v>
      </c>
      <c r="H223" s="25" t="s">
        <v>3280</v>
      </c>
      <c r="I223" s="8" t="str">
        <f t="shared" si="7"/>
        <v>maximaler Verlustabzug im laufenden Erhebungszeitraum</v>
      </c>
    </row>
    <row r="224" spans="1:9" x14ac:dyDescent="0.55000000000000004">
      <c r="A224" s="8" t="s">
        <v>4</v>
      </c>
      <c r="B224" s="8" t="s">
        <v>4</v>
      </c>
      <c r="C224" s="8" t="s">
        <v>4</v>
      </c>
      <c r="D224" s="8" t="s">
        <v>4</v>
      </c>
      <c r="E224" s="8" t="s">
        <v>4</v>
      </c>
      <c r="F224" s="8" t="s">
        <v>4</v>
      </c>
      <c r="G224" s="26" t="str">
        <f t="shared" si="6"/>
        <v/>
      </c>
      <c r="H224" s="25" t="s">
        <v>3280</v>
      </c>
      <c r="I224" s="8" t="str">
        <f t="shared" si="7"/>
        <v/>
      </c>
    </row>
    <row r="225" spans="1:9" x14ac:dyDescent="0.55000000000000004">
      <c r="A225" s="8" t="s">
        <v>2057</v>
      </c>
      <c r="B225" s="8" t="s">
        <v>4</v>
      </c>
      <c r="C225" s="8" t="s">
        <v>232</v>
      </c>
      <c r="D225" s="8" t="s">
        <v>3057</v>
      </c>
      <c r="E225" s="8" t="s">
        <v>4</v>
      </c>
      <c r="F225" s="8" t="s">
        <v>4</v>
      </c>
      <c r="G225" s="26" t="str">
        <f t="shared" si="6"/>
        <v>140</v>
      </c>
      <c r="H225" s="25" t="s">
        <v>3280</v>
      </c>
      <c r="I225" s="8" t="str">
        <f t="shared" si="7"/>
        <v>Zum Ende des vorangegangenen Erhebungszeitraums gesondert festgestellter vortragsfähiger Gewerbeverlust</v>
      </c>
    </row>
    <row r="226" spans="1:9" x14ac:dyDescent="0.55000000000000004">
      <c r="A226" s="8" t="s">
        <v>2053</v>
      </c>
      <c r="B226" s="8" t="s">
        <v>4</v>
      </c>
      <c r="C226" s="8" t="s">
        <v>707</v>
      </c>
      <c r="D226" s="8" t="s">
        <v>3056</v>
      </c>
      <c r="E226" s="8" t="s">
        <v>4</v>
      </c>
      <c r="F226" s="8" t="s">
        <v>4</v>
      </c>
      <c r="G226" s="26" t="str">
        <f t="shared" si="6"/>
        <v>141</v>
      </c>
      <c r="H226" s="25" t="s">
        <v>3280</v>
      </c>
      <c r="I226" s="8" t="str">
        <f t="shared" si="7"/>
        <v>Dazu: Laufender Gewerbeverlust</v>
      </c>
    </row>
    <row r="227" spans="1:9" x14ac:dyDescent="0.55000000000000004">
      <c r="A227" s="8" t="s">
        <v>2051</v>
      </c>
      <c r="B227" s="8" t="s">
        <v>4</v>
      </c>
      <c r="C227" s="8" t="s">
        <v>708</v>
      </c>
      <c r="D227" s="8" t="s">
        <v>3055</v>
      </c>
      <c r="E227" s="8" t="s">
        <v>4</v>
      </c>
      <c r="F227" s="8" t="s">
        <v>4</v>
      </c>
      <c r="G227" s="26" t="str">
        <f t="shared" si="6"/>
        <v>142</v>
      </c>
      <c r="H227" s="25" t="s">
        <v>3280</v>
      </c>
      <c r="I227" s="8" t="str">
        <f t="shared" si="7"/>
        <v>Dazu: Im Falle des Rechtsformwechsels übernommener Gewerbeverlust</v>
      </c>
    </row>
    <row r="228" spans="1:9" x14ac:dyDescent="0.55000000000000004">
      <c r="A228" s="8" t="s">
        <v>2049</v>
      </c>
      <c r="B228" s="8" t="s">
        <v>4</v>
      </c>
      <c r="C228" s="8" t="s">
        <v>709</v>
      </c>
      <c r="D228" s="8" t="s">
        <v>3054</v>
      </c>
      <c r="E228" s="8" t="s">
        <v>4</v>
      </c>
      <c r="F228" s="8" t="s">
        <v>4</v>
      </c>
      <c r="G228" s="26" t="str">
        <f t="shared" si="6"/>
        <v>143</v>
      </c>
      <c r="H228" s="25" t="s">
        <v>3280</v>
      </c>
      <c r="I228" s="8" t="str">
        <f t="shared" si="7"/>
        <v>Dazu: Übernommener Gewerbeverlust durch Verschmelzung/ Spaltung/ Anwachsung</v>
      </c>
    </row>
    <row r="229" spans="1:9" x14ac:dyDescent="0.55000000000000004">
      <c r="A229" s="8" t="s">
        <v>3053</v>
      </c>
      <c r="B229" s="8" t="s">
        <v>4</v>
      </c>
      <c r="C229" s="8" t="s">
        <v>710</v>
      </c>
      <c r="D229" s="8" t="s">
        <v>3052</v>
      </c>
      <c r="E229" s="8" t="s">
        <v>4</v>
      </c>
      <c r="F229" s="8" t="s">
        <v>4</v>
      </c>
      <c r="G229" s="26" t="str">
        <f t="shared" si="6"/>
        <v>144</v>
      </c>
      <c r="H229" s="25" t="s">
        <v>3280</v>
      </c>
      <c r="I229" s="8" t="str">
        <f t="shared" si="7"/>
        <v>Davon ab: Nach § 10a Satz 10 GewStG i. V. mit § 8c KStG nicht abziehbarer Gewerbeverlust</v>
      </c>
    </row>
    <row r="230" spans="1:9" x14ac:dyDescent="0.55000000000000004">
      <c r="A230" s="8" t="s">
        <v>2045</v>
      </c>
      <c r="B230" s="8" t="s">
        <v>4</v>
      </c>
      <c r="C230" s="8" t="s">
        <v>711</v>
      </c>
      <c r="D230" s="8" t="s">
        <v>3051</v>
      </c>
      <c r="E230" s="8" t="s">
        <v>4</v>
      </c>
      <c r="F230" s="8" t="s">
        <v>4</v>
      </c>
      <c r="G230" s="26" t="str">
        <f t="shared" si="6"/>
        <v>145</v>
      </c>
      <c r="H230" s="25" t="s">
        <v>3280</v>
      </c>
      <c r="I230" s="8" t="str">
        <f t="shared" si="7"/>
        <v>Davon ab: Im Fall der Abspaltung wegfallender Gewerbeverlust aus vorangegangenen Erhebungszeiträumen</v>
      </c>
    </row>
    <row r="231" spans="1:9" x14ac:dyDescent="0.55000000000000004">
      <c r="A231" s="8" t="s">
        <v>2043</v>
      </c>
      <c r="B231" s="8" t="s">
        <v>4</v>
      </c>
      <c r="C231" s="8" t="s">
        <v>712</v>
      </c>
      <c r="D231" s="8" t="s">
        <v>3050</v>
      </c>
      <c r="E231" s="8" t="s">
        <v>4</v>
      </c>
      <c r="F231" s="8" t="s">
        <v>4</v>
      </c>
      <c r="G231" s="26" t="str">
        <f t="shared" si="6"/>
        <v>146</v>
      </c>
      <c r="H231" s="25" t="s">
        <v>3280</v>
      </c>
      <c r="I231" s="8" t="str">
        <f t="shared" si="7"/>
        <v>Davon ab: Auf ausgeschiedene Gesellschafter entfallender Anteil am gesondert festgestellten vortragsfähigen Gewerbeverlust</v>
      </c>
    </row>
    <row r="232" spans="1:9" x14ac:dyDescent="0.55000000000000004">
      <c r="A232" s="8" t="s">
        <v>2041</v>
      </c>
      <c r="B232" s="8" t="s">
        <v>4</v>
      </c>
      <c r="C232" s="8" t="s">
        <v>713</v>
      </c>
      <c r="D232" s="8" t="s">
        <v>3049</v>
      </c>
      <c r="E232" s="8" t="s">
        <v>4</v>
      </c>
      <c r="F232" s="8" t="s">
        <v>4</v>
      </c>
      <c r="G232" s="26" t="str">
        <f t="shared" si="6"/>
        <v>147</v>
      </c>
      <c r="H232" s="25" t="s">
        <v>3280</v>
      </c>
      <c r="I232" s="8" t="str">
        <f t="shared" si="7"/>
        <v>Davon ab: Auf veräußerte oder aufgegebene Teilbetriebe entfallender Anteil am gesondert festgestellten vortragsfähigen Gewerbeverlust</v>
      </c>
    </row>
    <row r="233" spans="1:9" x14ac:dyDescent="0.55000000000000004">
      <c r="A233" s="8" t="s">
        <v>2037</v>
      </c>
      <c r="B233" s="8" t="s">
        <v>4</v>
      </c>
      <c r="C233" s="8" t="s">
        <v>714</v>
      </c>
      <c r="D233" s="8" t="s">
        <v>3048</v>
      </c>
      <c r="E233" s="8" t="s">
        <v>4</v>
      </c>
      <c r="F233" s="8" t="s">
        <v>3047</v>
      </c>
      <c r="G233" s="26" t="str">
        <f t="shared" si="6"/>
        <v>148</v>
      </c>
      <c r="H233" s="25" t="s">
        <v>3280</v>
      </c>
      <c r="I233" s="8" t="str">
        <f t="shared" si="7"/>
        <v>abzugsfähige Verlustvorträge</v>
      </c>
    </row>
    <row r="234" spans="1:9" x14ac:dyDescent="0.55000000000000004">
      <c r="A234" s="8" t="s">
        <v>2034</v>
      </c>
      <c r="B234" s="8" t="s">
        <v>4</v>
      </c>
      <c r="C234" s="8" t="s">
        <v>715</v>
      </c>
      <c r="D234" s="8" t="s">
        <v>4</v>
      </c>
      <c r="E234" s="8" t="s">
        <v>4</v>
      </c>
      <c r="F234" s="8" t="s">
        <v>94</v>
      </c>
      <c r="G234" s="26" t="str">
        <f t="shared" si="6"/>
        <v>149</v>
      </c>
      <c r="H234" s="25" t="s">
        <v>3280</v>
      </c>
      <c r="I234" s="8" t="str">
        <f t="shared" si="7"/>
        <v>Davon ab: Verlustabzug im laufenden Erhebungszeitraum</v>
      </c>
    </row>
    <row r="235" spans="1:9" x14ac:dyDescent="0.55000000000000004">
      <c r="A235" s="8" t="s">
        <v>2032</v>
      </c>
      <c r="B235" s="8" t="s">
        <v>4</v>
      </c>
      <c r="C235" s="8" t="s">
        <v>716</v>
      </c>
      <c r="D235" s="8" t="s">
        <v>4</v>
      </c>
      <c r="E235" s="8" t="s">
        <v>4</v>
      </c>
      <c r="F235" s="8" t="s">
        <v>3046</v>
      </c>
      <c r="G235" s="26" t="str">
        <f t="shared" si="6"/>
        <v>150</v>
      </c>
      <c r="H235" s="25" t="s">
        <v>3280</v>
      </c>
      <c r="I235" s="8" t="str">
        <f t="shared" si="7"/>
        <v>Vortragsfähiger Gewerbeverlust zum Schluss des Erhebungszeitraums</v>
      </c>
    </row>
    <row r="236" spans="1:9" x14ac:dyDescent="0.55000000000000004">
      <c r="A236" s="25" t="s">
        <v>2463</v>
      </c>
      <c r="G236" s="54" t="str">
        <f t="shared" si="6"/>
        <v>Zuwendungen</v>
      </c>
      <c r="I236" s="8">
        <f t="shared" si="7"/>
        <v>0</v>
      </c>
    </row>
    <row r="237" spans="1:9" x14ac:dyDescent="0.55000000000000004">
      <c r="A237" s="25" t="s">
        <v>957</v>
      </c>
      <c r="B237" s="25" t="s">
        <v>4</v>
      </c>
      <c r="C237" s="25" t="s">
        <v>242</v>
      </c>
      <c r="D237" s="25" t="s">
        <v>1536</v>
      </c>
      <c r="G237" s="54" t="str">
        <f t="shared" si="6"/>
        <v>Zeile</v>
      </c>
      <c r="H237" s="25" t="s">
        <v>4</v>
      </c>
      <c r="I237" s="25" t="str">
        <f t="shared" si="7"/>
        <v>Bezeichnung</v>
      </c>
    </row>
    <row r="238" spans="1:9" x14ac:dyDescent="0.55000000000000004">
      <c r="A238" s="8" t="s">
        <v>1081</v>
      </c>
      <c r="B238" s="8" t="s">
        <v>4</v>
      </c>
      <c r="C238" s="8" t="s">
        <v>856</v>
      </c>
      <c r="D238" s="8" t="s">
        <v>1118</v>
      </c>
      <c r="G238" s="26" t="str">
        <f t="shared" si="6"/>
        <v>1</v>
      </c>
      <c r="H238" s="8" t="s">
        <v>4</v>
      </c>
      <c r="I238" s="8" t="str">
        <f t="shared" si="7"/>
        <v>Sämtliche geleistete Zuwendungen (Zuwendungen und nicht als Betriebsausgaben abziehbare Beiträge) im aktuellen Veranlagungszeitraum</v>
      </c>
    </row>
    <row r="239" spans="1:9" x14ac:dyDescent="0.55000000000000004">
      <c r="A239" s="8" t="s">
        <v>1155</v>
      </c>
      <c r="B239" s="8" t="s">
        <v>4</v>
      </c>
      <c r="C239" s="8" t="s">
        <v>868</v>
      </c>
      <c r="D239" s="8" t="s">
        <v>3045</v>
      </c>
      <c r="G239" s="26" t="str">
        <f t="shared" si="6"/>
        <v>2</v>
      </c>
      <c r="H239" s="8" t="s">
        <v>4</v>
      </c>
      <c r="I239" s="8" t="str">
        <f t="shared" si="7"/>
        <v>_ davon Zuwendungen ohne Zuwendungsbestätigung(en)</v>
      </c>
    </row>
    <row r="240" spans="1:9" x14ac:dyDescent="0.55000000000000004">
      <c r="A240" s="8" t="s">
        <v>1313</v>
      </c>
      <c r="B240" s="8" t="s">
        <v>4</v>
      </c>
      <c r="C240" s="8" t="s">
        <v>872</v>
      </c>
      <c r="D240" s="8" t="s">
        <v>1119</v>
      </c>
      <c r="G240" s="26" t="str">
        <f t="shared" si="6"/>
        <v>3</v>
      </c>
      <c r="H240" s="8" t="s">
        <v>4</v>
      </c>
      <c r="I240" s="8" t="str">
        <f t="shared" si="7"/>
        <v>Im aktuellen Veranlagungszeitraum geleistete Zuwendungen (§§ 52-54 AO)</v>
      </c>
    </row>
    <row r="241" spans="1:9" x14ac:dyDescent="0.55000000000000004">
      <c r="A241" s="8" t="s">
        <v>4</v>
      </c>
      <c r="B241" s="8" t="s">
        <v>4</v>
      </c>
      <c r="C241" s="8" t="s">
        <v>4</v>
      </c>
      <c r="D241" s="8" t="s">
        <v>4</v>
      </c>
      <c r="G241" s="26" t="str">
        <f t="shared" si="6"/>
        <v/>
      </c>
      <c r="H241" s="8" t="s">
        <v>4</v>
      </c>
      <c r="I241" s="8" t="str">
        <f t="shared" si="7"/>
        <v/>
      </c>
    </row>
    <row r="242" spans="1:9" x14ac:dyDescent="0.55000000000000004">
      <c r="A242" s="8" t="s">
        <v>1312</v>
      </c>
      <c r="B242" s="8" t="s">
        <v>4</v>
      </c>
      <c r="C242" s="8" t="s">
        <v>874</v>
      </c>
      <c r="D242" s="8" t="s">
        <v>3044</v>
      </c>
      <c r="G242" s="26" t="str">
        <f t="shared" si="6"/>
        <v>4.1</v>
      </c>
      <c r="H242" s="8" t="s">
        <v>4</v>
      </c>
      <c r="I242" s="8" t="str">
        <f t="shared" si="7"/>
        <v>Zuwendungen aus Personengesellschaften (laut BMG-Transfer)</v>
      </c>
    </row>
    <row r="243" spans="1:9" x14ac:dyDescent="0.55000000000000004">
      <c r="A243" s="8" t="s">
        <v>1311</v>
      </c>
      <c r="B243" s="8" t="s">
        <v>4</v>
      </c>
      <c r="C243" s="8" t="s">
        <v>875</v>
      </c>
      <c r="D243" s="8" t="s">
        <v>3043</v>
      </c>
      <c r="G243" s="26" t="str">
        <f t="shared" si="6"/>
        <v>4.2</v>
      </c>
      <c r="H243" s="8" t="s">
        <v>4</v>
      </c>
      <c r="I243" s="8" t="str">
        <f t="shared" si="7"/>
        <v>Anpassung Zuwendungen aus Personengesellschaften</v>
      </c>
    </row>
    <row r="244" spans="1:9" x14ac:dyDescent="0.55000000000000004">
      <c r="A244" s="8" t="s">
        <v>1326</v>
      </c>
      <c r="B244" s="8" t="s">
        <v>4</v>
      </c>
      <c r="C244" s="8" t="s">
        <v>873</v>
      </c>
      <c r="D244" s="8" t="s">
        <v>3042</v>
      </c>
      <c r="G244" s="26" t="str">
        <f t="shared" si="6"/>
        <v>4</v>
      </c>
      <c r="H244" s="8" t="s">
        <v>4</v>
      </c>
      <c r="I244" s="8" t="str">
        <f t="shared" si="7"/>
        <v>Im aktuellen Veranlagungszeitraum geleistete Zuwendungen (§§ 52-54 AO) aus Personengesellschaften</v>
      </c>
    </row>
    <row r="245" spans="1:9" x14ac:dyDescent="0.55000000000000004">
      <c r="A245" s="8" t="s">
        <v>1157</v>
      </c>
      <c r="B245" s="8" t="s">
        <v>4</v>
      </c>
      <c r="C245" s="8" t="s">
        <v>876</v>
      </c>
      <c r="D245" s="8" t="s">
        <v>3041</v>
      </c>
      <c r="G245" s="26" t="str">
        <f t="shared" si="6"/>
        <v>5</v>
      </c>
      <c r="H245" s="8" t="s">
        <v>4</v>
      </c>
      <c r="I245" s="8" t="str">
        <f t="shared" si="7"/>
        <v>Summe der gesamten Umsätze</v>
      </c>
    </row>
    <row r="246" spans="1:9" x14ac:dyDescent="0.55000000000000004">
      <c r="A246" s="8" t="s">
        <v>1306</v>
      </c>
      <c r="B246" s="8" t="s">
        <v>4</v>
      </c>
      <c r="C246" s="8" t="s">
        <v>877</v>
      </c>
      <c r="D246" s="8" t="s">
        <v>3040</v>
      </c>
      <c r="G246" s="26" t="str">
        <f t="shared" si="6"/>
        <v>6</v>
      </c>
      <c r="H246" s="8" t="s">
        <v>4</v>
      </c>
      <c r="I246" s="8" t="str">
        <f t="shared" si="7"/>
        <v>Summe der im aktuellen Veranlagungszeitraum aufgewendeten Löhne und Gehälter</v>
      </c>
    </row>
    <row r="247" spans="1:9" x14ac:dyDescent="0.55000000000000004">
      <c r="A247" s="8" t="s">
        <v>1304</v>
      </c>
      <c r="B247" s="8" t="s">
        <v>4</v>
      </c>
      <c r="C247" s="8" t="s">
        <v>878</v>
      </c>
      <c r="D247" s="8" t="s">
        <v>1317</v>
      </c>
      <c r="G247" s="26" t="str">
        <f t="shared" si="6"/>
        <v>7</v>
      </c>
      <c r="H247" s="8" t="s">
        <v>4</v>
      </c>
      <c r="I247" s="8" t="str">
        <f t="shared" si="7"/>
        <v>Summe der gesamten Umsätze sowie der im aktuellen Veranlagungszeitraum aufgewendeten Löhne und Gehälter aus Personengesellschaften (lt. BMG-Transfer)</v>
      </c>
    </row>
    <row r="248" spans="1:9" x14ac:dyDescent="0.55000000000000004">
      <c r="A248" s="8" t="s">
        <v>1303</v>
      </c>
      <c r="B248" s="8" t="s">
        <v>4</v>
      </c>
      <c r="C248" s="8" t="s">
        <v>696</v>
      </c>
      <c r="D248" s="8" t="s">
        <v>3039</v>
      </c>
      <c r="G248" s="26" t="str">
        <f t="shared" si="6"/>
        <v>8</v>
      </c>
      <c r="H248" s="8" t="s">
        <v>4</v>
      </c>
      <c r="I248" s="8" t="str">
        <f t="shared" si="7"/>
        <v>Summe der gesamten Umsätze, Löhne und Gehälter</v>
      </c>
    </row>
    <row r="249" spans="1:9" x14ac:dyDescent="0.55000000000000004">
      <c r="A249" s="8" t="s">
        <v>4</v>
      </c>
      <c r="B249" s="8" t="s">
        <v>4</v>
      </c>
      <c r="C249" s="8" t="s">
        <v>4</v>
      </c>
      <c r="D249" s="8" t="s">
        <v>4</v>
      </c>
      <c r="G249" s="26" t="str">
        <f t="shared" si="6"/>
        <v/>
      </c>
      <c r="H249" s="8" t="s">
        <v>4</v>
      </c>
      <c r="I249" s="8" t="str">
        <f t="shared" si="7"/>
        <v/>
      </c>
    </row>
    <row r="250" spans="1:9" x14ac:dyDescent="0.55000000000000004">
      <c r="A250" s="8" t="s">
        <v>1301</v>
      </c>
      <c r="B250" s="8" t="s">
        <v>4</v>
      </c>
      <c r="C250" s="8" t="s">
        <v>879</v>
      </c>
      <c r="D250" s="8" t="s">
        <v>3038</v>
      </c>
      <c r="G250" s="26" t="str">
        <f t="shared" si="6"/>
        <v>9</v>
      </c>
      <c r="H250" s="8" t="s">
        <v>4</v>
      </c>
      <c r="I250" s="8" t="str">
        <f t="shared" si="7"/>
        <v>4 von Tausend von den gesamten Umsätzen, Löhnen und Gehältern</v>
      </c>
    </row>
    <row r="251" spans="1:9" x14ac:dyDescent="0.55000000000000004">
      <c r="A251" s="8" t="s">
        <v>1299</v>
      </c>
      <c r="B251" s="8" t="s">
        <v>4</v>
      </c>
      <c r="C251" s="8" t="s">
        <v>857</v>
      </c>
      <c r="D251" s="8" t="s">
        <v>1120</v>
      </c>
      <c r="G251" s="26" t="str">
        <f t="shared" si="6"/>
        <v>10</v>
      </c>
      <c r="H251" s="8" t="s">
        <v>4</v>
      </c>
      <c r="I251" s="8" t="str">
        <f t="shared" si="7"/>
        <v>20 von Hundert von der Summe der Einkünfte</v>
      </c>
    </row>
    <row r="252" spans="1:9" x14ac:dyDescent="0.55000000000000004">
      <c r="A252" s="8" t="s">
        <v>1297</v>
      </c>
      <c r="B252" s="8" t="s">
        <v>4</v>
      </c>
      <c r="C252" s="8" t="s">
        <v>858</v>
      </c>
      <c r="D252" s="8" t="s">
        <v>1121</v>
      </c>
      <c r="G252" s="26" t="str">
        <f t="shared" si="6"/>
        <v>11</v>
      </c>
      <c r="H252" s="8" t="s">
        <v>4</v>
      </c>
      <c r="I252" s="8" t="str">
        <f t="shared" si="7"/>
        <v>Höchstbetrag der abziehbaren Zuwendungen</v>
      </c>
    </row>
    <row r="253" spans="1:9" x14ac:dyDescent="0.55000000000000004">
      <c r="A253" s="8" t="s">
        <v>4</v>
      </c>
      <c r="B253" s="8" t="s">
        <v>4</v>
      </c>
      <c r="C253" s="8" t="s">
        <v>4</v>
      </c>
      <c r="D253" s="8" t="s">
        <v>4</v>
      </c>
      <c r="G253" s="26" t="str">
        <f t="shared" si="6"/>
        <v/>
      </c>
      <c r="H253" s="8" t="s">
        <v>4</v>
      </c>
      <c r="I253" s="8" t="str">
        <f t="shared" si="7"/>
        <v/>
      </c>
    </row>
    <row r="254" spans="1:9" x14ac:dyDescent="0.55000000000000004">
      <c r="A254" s="8" t="s">
        <v>1295</v>
      </c>
      <c r="B254" s="8" t="s">
        <v>4</v>
      </c>
      <c r="C254" s="8" t="s">
        <v>859</v>
      </c>
      <c r="D254" s="8" t="s">
        <v>1122</v>
      </c>
      <c r="G254" s="26" t="str">
        <f t="shared" si="6"/>
        <v>12</v>
      </c>
      <c r="H254" s="8" t="s">
        <v>4</v>
      </c>
      <c r="I254" s="8" t="str">
        <f t="shared" si="7"/>
        <v>Summe der abziehbaren Zuwendungen (dem Grunde nach)</v>
      </c>
    </row>
    <row r="255" spans="1:9" x14ac:dyDescent="0.55000000000000004">
      <c r="A255" s="8" t="s">
        <v>1293</v>
      </c>
      <c r="B255" s="8" t="s">
        <v>4</v>
      </c>
      <c r="C255" s="8" t="s">
        <v>860</v>
      </c>
      <c r="D255" s="8" t="s">
        <v>1123</v>
      </c>
      <c r="G255" s="26" t="str">
        <f t="shared" si="6"/>
        <v>13</v>
      </c>
      <c r="H255" s="8" t="s">
        <v>4</v>
      </c>
      <c r="I255" s="8" t="str">
        <f t="shared" si="7"/>
        <v>Summe der abziehbaren Zuwendungen (der Höhe nach)</v>
      </c>
    </row>
    <row r="256" spans="1:9" x14ac:dyDescent="0.55000000000000004">
      <c r="A256" s="8" t="s">
        <v>1290</v>
      </c>
      <c r="B256" s="8" t="s">
        <v>4</v>
      </c>
      <c r="C256" s="8" t="s">
        <v>861</v>
      </c>
      <c r="D256" s="8" t="s">
        <v>3037</v>
      </c>
      <c r="G256" s="26" t="str">
        <f t="shared" si="6"/>
        <v>14</v>
      </c>
      <c r="H256" s="8" t="s">
        <v>4</v>
      </c>
      <c r="I256" s="8" t="str">
        <f t="shared" si="7"/>
        <v>Erhöhung der abziehbaren Zuwendungen um den Zuwendungsvortrag aus dem vorangegangenen Veranlagungszeitraum</v>
      </c>
    </row>
    <row r="257" spans="1:9" x14ac:dyDescent="0.55000000000000004">
      <c r="A257" s="8" t="s">
        <v>1216</v>
      </c>
      <c r="B257" s="8" t="s">
        <v>4</v>
      </c>
      <c r="C257" s="8" t="s">
        <v>862</v>
      </c>
      <c r="D257" s="8" t="s">
        <v>1124</v>
      </c>
      <c r="G257" s="26" t="str">
        <f t="shared" ref="G257:G320" si="8">A257</f>
        <v>15</v>
      </c>
      <c r="H257" s="8" t="s">
        <v>4</v>
      </c>
      <c r="I257" s="8" t="str">
        <f t="shared" ref="I257:I320" si="9">C257</f>
        <v>Summe der abziehbaren Zuwendungen nach Berücksichtigung des Zuwendungsvortrags</v>
      </c>
    </row>
    <row r="258" spans="1:9" x14ac:dyDescent="0.55000000000000004">
      <c r="A258" s="8" t="s">
        <v>4</v>
      </c>
      <c r="B258" s="8" t="s">
        <v>4</v>
      </c>
      <c r="C258" s="8" t="s">
        <v>4</v>
      </c>
      <c r="D258" s="8" t="s">
        <v>4</v>
      </c>
      <c r="G258" s="26" t="str">
        <f t="shared" si="8"/>
        <v/>
      </c>
      <c r="H258" s="8" t="s">
        <v>4</v>
      </c>
      <c r="I258" s="8" t="str">
        <f t="shared" si="9"/>
        <v/>
      </c>
    </row>
    <row r="259" spans="1:9" x14ac:dyDescent="0.55000000000000004">
      <c r="A259" s="8" t="s">
        <v>1285</v>
      </c>
      <c r="B259" s="8" t="s">
        <v>4</v>
      </c>
      <c r="C259" s="8" t="s">
        <v>863</v>
      </c>
      <c r="D259" s="8" t="s">
        <v>3036</v>
      </c>
      <c r="G259" s="26" t="str">
        <f t="shared" si="8"/>
        <v>16</v>
      </c>
      <c r="H259" s="8" t="s">
        <v>4</v>
      </c>
      <c r="I259" s="8" t="str">
        <f t="shared" si="9"/>
        <v>Zuwendungsvortrag zum 31.12. des vorangegangenen Veranlagungszeitraum</v>
      </c>
    </row>
    <row r="260" spans="1:9" x14ac:dyDescent="0.55000000000000004">
      <c r="A260" s="8" t="s">
        <v>3035</v>
      </c>
      <c r="B260" s="8" t="s">
        <v>4</v>
      </c>
      <c r="C260" s="8" t="s">
        <v>864</v>
      </c>
      <c r="D260" s="8" t="s">
        <v>3034</v>
      </c>
      <c r="G260" s="26" t="str">
        <f t="shared" si="8"/>
        <v>17.1</v>
      </c>
      <c r="H260" s="8" t="s">
        <v>4</v>
      </c>
      <c r="I260" s="8" t="str">
        <f t="shared" si="9"/>
        <v>Im Falle einer Abspaltung oder Teilübertragung: Verringerung des verbleibenden Zuwendungsvortrages bei der übertragenden Körperschaft</v>
      </c>
    </row>
    <row r="261" spans="1:9" x14ac:dyDescent="0.55000000000000004">
      <c r="A261" s="8" t="s">
        <v>3033</v>
      </c>
      <c r="B261" s="8" t="s">
        <v>4</v>
      </c>
      <c r="C261" s="8" t="s">
        <v>865</v>
      </c>
      <c r="D261" s="8" t="s">
        <v>3032</v>
      </c>
      <c r="G261" s="26" t="str">
        <f t="shared" si="8"/>
        <v>17.2</v>
      </c>
      <c r="H261" s="8" t="s">
        <v>4</v>
      </c>
      <c r="I261" s="8" t="str">
        <f t="shared" si="9"/>
        <v>Bei dem übernehmenden Unternehmen im Jahr der Vermögensübernahme: Auf diese nach § 12 Abs. 3 i. V. mit § 15 Abs. 1 UmwStG übergegangener Zuwendungsvortrag</v>
      </c>
    </row>
    <row r="262" spans="1:9" x14ac:dyDescent="0.55000000000000004">
      <c r="A262" s="8" t="s">
        <v>1279</v>
      </c>
      <c r="B262" s="8" t="s">
        <v>4</v>
      </c>
      <c r="C262" s="8" t="s">
        <v>866</v>
      </c>
      <c r="D262" s="8" t="s">
        <v>3031</v>
      </c>
      <c r="G262" s="26" t="str">
        <f t="shared" si="8"/>
        <v>18</v>
      </c>
      <c r="H262" s="8" t="s">
        <v>4</v>
      </c>
      <c r="I262" s="8" t="str">
        <f t="shared" si="9"/>
        <v>Sonstige Korrekturen des Zuwendungsvortrags</v>
      </c>
    </row>
    <row r="263" spans="1:9" x14ac:dyDescent="0.55000000000000004">
      <c r="A263" s="8" t="s">
        <v>1277</v>
      </c>
      <c r="B263" s="8" t="s">
        <v>4</v>
      </c>
      <c r="C263" s="8" t="s">
        <v>867</v>
      </c>
      <c r="D263" s="8" t="s">
        <v>1125</v>
      </c>
      <c r="G263" s="26" t="str">
        <f t="shared" si="8"/>
        <v>19</v>
      </c>
      <c r="H263" s="8" t="s">
        <v>4</v>
      </c>
      <c r="I263" s="8" t="str">
        <f t="shared" si="9"/>
        <v>Erhöhung des Zuwendungsvortrags im aktuellen Veranlagungszeitraum</v>
      </c>
    </row>
    <row r="264" spans="1:9" x14ac:dyDescent="0.55000000000000004">
      <c r="A264" s="8" t="s">
        <v>1274</v>
      </c>
      <c r="B264" s="8" t="s">
        <v>4</v>
      </c>
      <c r="C264" s="8" t="s">
        <v>869</v>
      </c>
      <c r="D264" s="8" t="s">
        <v>3030</v>
      </c>
      <c r="G264" s="26" t="str">
        <f t="shared" si="8"/>
        <v>20</v>
      </c>
      <c r="H264" s="8" t="s">
        <v>4</v>
      </c>
      <c r="I264" s="8" t="str">
        <f t="shared" si="9"/>
        <v>Verringerung des Zuwendungsvortrags im aktuellen Veranlagungszeitraum</v>
      </c>
    </row>
    <row r="265" spans="1:9" x14ac:dyDescent="0.55000000000000004">
      <c r="A265" s="8" t="s">
        <v>1271</v>
      </c>
      <c r="B265" s="8" t="s">
        <v>4</v>
      </c>
      <c r="C265" s="8" t="s">
        <v>870</v>
      </c>
      <c r="D265" s="8" t="s">
        <v>1126</v>
      </c>
      <c r="G265" s="26" t="str">
        <f t="shared" si="8"/>
        <v>21</v>
      </c>
      <c r="H265" s="8" t="s">
        <v>4</v>
      </c>
      <c r="I265" s="8" t="str">
        <f t="shared" si="9"/>
        <v>Zuwendungsvortrag zum 31.12. des aktuellen Veranlagungszeitraums</v>
      </c>
    </row>
    <row r="266" spans="1:9" x14ac:dyDescent="0.55000000000000004">
      <c r="A266" s="8" t="s">
        <v>4</v>
      </c>
      <c r="B266" s="8" t="s">
        <v>4</v>
      </c>
      <c r="C266" s="8" t="s">
        <v>4</v>
      </c>
      <c r="D266" s="8" t="s">
        <v>4</v>
      </c>
      <c r="G266" s="26" t="str">
        <f t="shared" si="8"/>
        <v/>
      </c>
      <c r="H266" s="8" t="s">
        <v>4</v>
      </c>
      <c r="I266" s="8" t="str">
        <f t="shared" si="9"/>
        <v/>
      </c>
    </row>
    <row r="267" spans="1:9" x14ac:dyDescent="0.55000000000000004">
      <c r="A267" s="8" t="s">
        <v>1266</v>
      </c>
      <c r="B267" s="8" t="s">
        <v>4</v>
      </c>
      <c r="C267" s="8" t="s">
        <v>871</v>
      </c>
      <c r="D267" s="8" t="s">
        <v>3029</v>
      </c>
      <c r="G267" s="26" t="str">
        <f t="shared" si="8"/>
        <v>22</v>
      </c>
      <c r="H267" s="8" t="s">
        <v>4</v>
      </c>
      <c r="I267" s="8" t="str">
        <f t="shared" si="9"/>
        <v>In den Zeilen 3 und 4 enthaltene Zuwendungen an Empfänger im EU- / EWR-Ausland</v>
      </c>
    </row>
    <row r="268" spans="1:9" x14ac:dyDescent="0.55000000000000004">
      <c r="A268" s="25" t="s">
        <v>3028</v>
      </c>
      <c r="G268" s="54" t="str">
        <f t="shared" si="8"/>
        <v>Kst1F</v>
      </c>
      <c r="I268" s="8">
        <f t="shared" si="9"/>
        <v>0</v>
      </c>
    </row>
    <row r="269" spans="1:9" ht="31.5" x14ac:dyDescent="0.55000000000000004">
      <c r="A269" s="25" t="s">
        <v>957</v>
      </c>
      <c r="B269" s="25" t="s">
        <v>4</v>
      </c>
      <c r="C269" s="25" t="s">
        <v>242</v>
      </c>
      <c r="D269" s="25" t="s">
        <v>3027</v>
      </c>
      <c r="E269" s="25" t="s">
        <v>3026</v>
      </c>
      <c r="F269" s="25" t="s">
        <v>3025</v>
      </c>
      <c r="G269" s="54" t="str">
        <f t="shared" si="8"/>
        <v>Zeile</v>
      </c>
      <c r="H269" s="25" t="s">
        <v>4</v>
      </c>
      <c r="I269" s="25" t="str">
        <f t="shared" si="9"/>
        <v>Bezeichnung</v>
      </c>
    </row>
    <row r="270" spans="1:9" x14ac:dyDescent="0.55000000000000004">
      <c r="A270" s="25" t="s">
        <v>4</v>
      </c>
      <c r="B270" s="25" t="s">
        <v>4</v>
      </c>
      <c r="C270" s="25" t="s">
        <v>438</v>
      </c>
      <c r="D270" s="25" t="s">
        <v>4</v>
      </c>
      <c r="E270" s="25" t="s">
        <v>4</v>
      </c>
      <c r="F270" s="25" t="s">
        <v>4</v>
      </c>
      <c r="G270" s="54" t="str">
        <f t="shared" si="8"/>
        <v/>
      </c>
      <c r="H270" s="25" t="s">
        <v>4</v>
      </c>
      <c r="I270" s="25" t="str">
        <f t="shared" si="9"/>
        <v>Allgemeine Angaben</v>
      </c>
    </row>
    <row r="271" spans="1:9" x14ac:dyDescent="0.55000000000000004">
      <c r="A271" s="8" t="s">
        <v>1081</v>
      </c>
      <c r="B271" s="8" t="s">
        <v>4</v>
      </c>
      <c r="C271" s="8" t="s">
        <v>792</v>
      </c>
      <c r="D271" s="8" t="s">
        <v>4</v>
      </c>
      <c r="E271" s="8" t="s">
        <v>1208</v>
      </c>
      <c r="F271" s="8" t="s">
        <v>4</v>
      </c>
      <c r="G271" s="26" t="str">
        <f t="shared" si="8"/>
        <v>1</v>
      </c>
      <c r="H271" s="8" t="s">
        <v>4</v>
      </c>
      <c r="I271" s="8" t="str">
        <f t="shared" si="9"/>
        <v>Datum des Eintritts in die unbeschränkte Steuerpflicht im laufenden Wirtschaftsjahr</v>
      </c>
    </row>
    <row r="272" spans="1:9" x14ac:dyDescent="0.55000000000000004">
      <c r="A272" s="8" t="s">
        <v>1315</v>
      </c>
      <c r="B272" s="8" t="s">
        <v>4</v>
      </c>
      <c r="C272" s="8" t="s">
        <v>811</v>
      </c>
      <c r="D272" s="8" t="s">
        <v>4</v>
      </c>
      <c r="E272" s="8" t="s">
        <v>4</v>
      </c>
      <c r="F272" s="8" t="s">
        <v>4</v>
      </c>
      <c r="G272" s="26" t="str">
        <f t="shared" si="8"/>
        <v>1a</v>
      </c>
      <c r="H272" s="8" t="s">
        <v>4</v>
      </c>
      <c r="I272" s="8" t="str">
        <f t="shared" si="9"/>
        <v>Wirtschaftsjahr</v>
      </c>
    </row>
    <row r="273" spans="1:9" x14ac:dyDescent="0.55000000000000004">
      <c r="A273" s="8" t="s">
        <v>4</v>
      </c>
      <c r="B273" s="8" t="s">
        <v>4</v>
      </c>
      <c r="C273" s="8" t="s">
        <v>812</v>
      </c>
      <c r="D273" s="8" t="s">
        <v>4</v>
      </c>
      <c r="E273" s="8" t="s">
        <v>3024</v>
      </c>
      <c r="F273" s="8" t="s">
        <v>4</v>
      </c>
      <c r="G273" s="26" t="str">
        <f t="shared" si="8"/>
        <v/>
      </c>
      <c r="H273" s="8" t="s">
        <v>4</v>
      </c>
      <c r="I273" s="8" t="str">
        <f t="shared" si="9"/>
        <v>... vom</v>
      </c>
    </row>
    <row r="274" spans="1:9" x14ac:dyDescent="0.55000000000000004">
      <c r="A274" s="8" t="s">
        <v>4</v>
      </c>
      <c r="B274" s="8" t="s">
        <v>4</v>
      </c>
      <c r="C274" s="8" t="s">
        <v>813</v>
      </c>
      <c r="D274" s="8" t="s">
        <v>4</v>
      </c>
      <c r="E274" s="8" t="s">
        <v>3023</v>
      </c>
      <c r="F274" s="8" t="s">
        <v>4</v>
      </c>
      <c r="G274" s="26" t="str">
        <f t="shared" si="8"/>
        <v/>
      </c>
      <c r="H274" s="8" t="s">
        <v>4</v>
      </c>
      <c r="I274" s="8" t="str">
        <f t="shared" si="9"/>
        <v>... bis</v>
      </c>
    </row>
    <row r="275" spans="1:9" x14ac:dyDescent="0.55000000000000004">
      <c r="A275" s="25" t="s">
        <v>4</v>
      </c>
      <c r="B275" s="25" t="s">
        <v>4</v>
      </c>
      <c r="C275" s="25" t="s">
        <v>850</v>
      </c>
      <c r="D275" s="25" t="s">
        <v>4</v>
      </c>
      <c r="E275" s="25" t="s">
        <v>4</v>
      </c>
      <c r="F275" s="25" t="s">
        <v>4</v>
      </c>
      <c r="G275" s="54" t="str">
        <f t="shared" si="8"/>
        <v/>
      </c>
      <c r="H275" s="25" t="s">
        <v>4</v>
      </c>
      <c r="I275" s="25" t="str">
        <f t="shared" si="9"/>
        <v>Im Wirtschaftsjahr erfolgte Gewinnausschüttungen / Leistungen</v>
      </c>
    </row>
    <row r="276" spans="1:9" x14ac:dyDescent="0.55000000000000004">
      <c r="A276" s="8" t="s">
        <v>1155</v>
      </c>
      <c r="B276" s="8" t="s">
        <v>4</v>
      </c>
      <c r="C276" s="8" t="s">
        <v>3022</v>
      </c>
      <c r="D276" s="8" t="s">
        <v>4</v>
      </c>
      <c r="E276" s="8" t="s">
        <v>3021</v>
      </c>
      <c r="F276" s="8" t="s">
        <v>4</v>
      </c>
      <c r="G276" s="26" t="str">
        <f t="shared" si="8"/>
        <v>2</v>
      </c>
      <c r="H276" s="8" t="s">
        <v>4</v>
      </c>
      <c r="I276" s="8" t="str">
        <f t="shared" si="9"/>
        <v>Leistungen Summe der im Wirtschaftsjahr erbrachten Gewinnausschüttungen und sonstigen Leistungen (z. B. Gewinnausschüttungen, die auf einem den gesellschaftsrechtlichen Vorschriften entsprechenden Gewinnverteilungsbeschluss beruhen; verdeckte Gewinnausschüttungen; Abschlagszahlungen auf das Liquidationsergebnis, soweit diese nicht als Nennkapitalrückzahlung i. S. des § 28 Abs. 2 KStG zu beurteilen sind; Leistungen i. S. des § 20 Abs. 1 Nr. 9 und 10 Buchst. a EStG; bei Organgesellschaften: einschließlich geleisteter Ausgleichszahlungen und verdeckter Gewinnausschüttungen an außenstehende Anteilseigner; ohne den in Zeile 3 enthaltenen Betrag); lt. gesonderter Einzelaufstellung (Art der Leistung, ggf. Datum des Gewinnverteilungsbeschlusses, Tag des Abflusses, Bruttobetrag der Leistung, Betrag der bescheinigten Verwendung des steuerlichen Einlagekontos)</v>
      </c>
    </row>
    <row r="277" spans="1:9" x14ac:dyDescent="0.55000000000000004">
      <c r="A277" s="8" t="s">
        <v>1313</v>
      </c>
      <c r="B277" s="8" t="s">
        <v>4</v>
      </c>
      <c r="C277" s="8" t="s">
        <v>821</v>
      </c>
      <c r="D277" s="8" t="s">
        <v>4</v>
      </c>
      <c r="E277" s="8" t="s">
        <v>3020</v>
      </c>
      <c r="F277" s="8" t="s">
        <v>4</v>
      </c>
      <c r="G277" s="26" t="str">
        <f t="shared" si="8"/>
        <v>3</v>
      </c>
      <c r="H277" s="8" t="s">
        <v>4</v>
      </c>
      <c r="I277" s="8" t="str">
        <f t="shared" si="9"/>
        <v>Mehrabführungen, die ihre Ursache in vororganschaftlicher Zeit haben (§ 14 Abs. 3 Satz 1 KStG, Betrag lt. Zeile 20 der Anlage OG)</v>
      </c>
    </row>
    <row r="278" spans="1:9" x14ac:dyDescent="0.55000000000000004">
      <c r="A278" s="8" t="s">
        <v>1326</v>
      </c>
      <c r="B278" s="8" t="s">
        <v>4</v>
      </c>
      <c r="C278" s="8" t="s">
        <v>824</v>
      </c>
      <c r="D278" s="8" t="s">
        <v>4</v>
      </c>
      <c r="E278" s="8" t="s">
        <v>3019</v>
      </c>
      <c r="F278" s="8" t="s">
        <v>4</v>
      </c>
      <c r="G278" s="26" t="str">
        <f t="shared" si="8"/>
        <v>4</v>
      </c>
      <c r="H278" s="8" t="s">
        <v>4</v>
      </c>
      <c r="I278" s="8" t="str">
        <f t="shared" si="9"/>
        <v>Bescheinigte Verwendung des steuerlichen Einlagekontos zu Zeile 3</v>
      </c>
    </row>
    <row r="279" spans="1:9" x14ac:dyDescent="0.55000000000000004">
      <c r="A279" s="8" t="s">
        <v>1157</v>
      </c>
      <c r="B279" s="8" t="s">
        <v>4</v>
      </c>
      <c r="C279" s="8" t="s">
        <v>828</v>
      </c>
      <c r="D279" s="8" t="s">
        <v>4</v>
      </c>
      <c r="E279" s="8" t="s">
        <v>3018</v>
      </c>
      <c r="F279" s="8" t="s">
        <v>4</v>
      </c>
      <c r="G279" s="26" t="str">
        <f t="shared" si="8"/>
        <v>5</v>
      </c>
      <c r="H279" s="8" t="s">
        <v>4</v>
      </c>
      <c r="I279" s="8" t="str">
        <f t="shared" si="9"/>
        <v>Im Wirtschaftsjahr erbrachte Leistungen ohne Leistungen aus der Rückzahlung von Nennkapital i. S. des § 28 Abs. 2 KStG (Summe der Beträge lt. Zeilen 2 und 3) (Übertrag nach Zeile 18)</v>
      </c>
    </row>
    <row r="280" spans="1:9" x14ac:dyDescent="0.55000000000000004">
      <c r="A280" s="8" t="s">
        <v>1306</v>
      </c>
      <c r="B280" s="8" t="s">
        <v>4</v>
      </c>
      <c r="C280" s="8" t="s">
        <v>830</v>
      </c>
      <c r="D280" s="8" t="s">
        <v>4</v>
      </c>
      <c r="E280" s="8" t="s">
        <v>3017</v>
      </c>
      <c r="F280" s="8" t="s">
        <v>4</v>
      </c>
      <c r="G280" s="26" t="str">
        <f t="shared" si="8"/>
        <v>6</v>
      </c>
      <c r="H280" s="8" t="s">
        <v>4</v>
      </c>
      <c r="I280" s="8" t="str">
        <f t="shared" si="9"/>
        <v>Summe der bescheinigten Minderung des steuerlichen Einlagekontos zu den in Zeilen 2 und 3 enthaltenen Beträgen</v>
      </c>
    </row>
    <row r="281" spans="1:9" x14ac:dyDescent="0.55000000000000004">
      <c r="A281" s="8" t="s">
        <v>1304</v>
      </c>
      <c r="B281" s="8" t="s">
        <v>4</v>
      </c>
      <c r="C281" s="8" t="s">
        <v>831</v>
      </c>
      <c r="D281" s="8" t="s">
        <v>4</v>
      </c>
      <c r="E281" s="8" t="s">
        <v>3016</v>
      </c>
      <c r="F281" s="8" t="s">
        <v>4</v>
      </c>
      <c r="G281" s="26" t="str">
        <f t="shared" si="8"/>
        <v>7</v>
      </c>
      <c r="H281" s="8" t="s">
        <v>4</v>
      </c>
      <c r="I281" s="8" t="str">
        <f t="shared" si="9"/>
        <v>Es wurden Bescheinigungen für mehr als eine Gewinnausschüttung/Leistung ausgestellt</v>
      </c>
    </row>
    <row r="282" spans="1:9" x14ac:dyDescent="0.55000000000000004">
      <c r="A282" s="8" t="s">
        <v>1740</v>
      </c>
      <c r="B282" s="8" t="s">
        <v>4</v>
      </c>
      <c r="C282" s="8" t="s">
        <v>3015</v>
      </c>
      <c r="D282" s="8" t="s">
        <v>4</v>
      </c>
      <c r="E282" s="8" t="s">
        <v>3014</v>
      </c>
      <c r="F282" s="8" t="s">
        <v>4</v>
      </c>
      <c r="G282" s="26" t="str">
        <f t="shared" si="8"/>
        <v>7a</v>
      </c>
      <c r="H282" s="8" t="s">
        <v>4</v>
      </c>
      <c r="I282" s="8" t="str">
        <f t="shared" si="9"/>
        <v>Im Falle einer Liquidation; Bescheinigte Minderung(en) des steuerlichen Einlagekontos für die Schlussauskehrung, soweit nicht Nennkapital ausgekehrt wird</v>
      </c>
    </row>
    <row r="283" spans="1:9" x14ac:dyDescent="0.55000000000000004">
      <c r="A283" s="8" t="s">
        <v>1303</v>
      </c>
      <c r="B283" s="8" t="s">
        <v>4</v>
      </c>
      <c r="C283" s="8" t="s">
        <v>3013</v>
      </c>
      <c r="D283" s="8" t="s">
        <v>4</v>
      </c>
      <c r="E283" s="8" t="s">
        <v>3012</v>
      </c>
      <c r="F283" s="8" t="s">
        <v>4</v>
      </c>
      <c r="G283" s="26" t="str">
        <f t="shared" si="8"/>
        <v>8</v>
      </c>
      <c r="H283" s="8" t="s">
        <v>4</v>
      </c>
      <c r="I283" s="8" t="str">
        <f t="shared" si="9"/>
        <v>Kapitalertragsteuer wurde durch die Körperschaft nicht angemeldet, weil die Voraussetzungen des § 43 Abs. 1 Satz 1 Nr. 1a EStG (Sammelverwahrung oder Sonderverwahrung) vorliegen und damit die auszahlende Stelle die Kapitalertragsteuer anzumelden hat.</v>
      </c>
    </row>
    <row r="284" spans="1:9" x14ac:dyDescent="0.55000000000000004">
      <c r="A284" s="8" t="s">
        <v>1301</v>
      </c>
      <c r="B284" s="8" t="s">
        <v>4</v>
      </c>
      <c r="C284" s="8" t="s">
        <v>837</v>
      </c>
      <c r="D284" s="8" t="s">
        <v>4</v>
      </c>
      <c r="E284" s="8" t="s">
        <v>3011</v>
      </c>
      <c r="F284" s="8" t="s">
        <v>4</v>
      </c>
      <c r="G284" s="26" t="str">
        <f t="shared" si="8"/>
        <v>9</v>
      </c>
      <c r="H284" s="8" t="s">
        <v>4</v>
      </c>
      <c r="I284" s="8" t="str">
        <f t="shared" si="9"/>
        <v>Eine der Leistungen lt. Zeile 2 oder die Auszahlung des Nennkapitals aufgrund einer Kapitalherabsetzung lt. Zeile 31 ist nicht dem Beteiligungsverhältnis entsprechend (disquotal) erfolgt (BMF-Schreiben vom 17.12.2013, BStBl I 2014, S. 63)</v>
      </c>
    </row>
    <row r="285" spans="1:9" x14ac:dyDescent="0.55000000000000004">
      <c r="A285" s="25" t="s">
        <v>4</v>
      </c>
      <c r="B285" s="25" t="s">
        <v>4</v>
      </c>
      <c r="C285" s="25" t="s">
        <v>851</v>
      </c>
      <c r="D285" s="25" t="s">
        <v>4</v>
      </c>
      <c r="E285" s="25" t="s">
        <v>4</v>
      </c>
      <c r="F285" s="25" t="s">
        <v>4</v>
      </c>
      <c r="G285" s="54" t="str">
        <f t="shared" si="8"/>
        <v/>
      </c>
      <c r="H285" s="25" t="s">
        <v>4</v>
      </c>
      <c r="I285" s="25" t="str">
        <f t="shared" si="9"/>
        <v>Ermittlung des ausschüttbaren Gewinns (§ 27 Abs. 1 Satz 5 KStG)</v>
      </c>
    </row>
    <row r="286" spans="1:9" x14ac:dyDescent="0.55000000000000004">
      <c r="A286" s="8" t="s">
        <v>4</v>
      </c>
      <c r="B286" s="8" t="s">
        <v>4</v>
      </c>
      <c r="C286" s="8" t="s">
        <v>3010</v>
      </c>
      <c r="D286" s="8" t="s">
        <v>4</v>
      </c>
      <c r="E286" s="8" t="s">
        <v>4</v>
      </c>
      <c r="F286" s="8" t="s">
        <v>4</v>
      </c>
      <c r="G286" s="26" t="str">
        <f t="shared" si="8"/>
        <v/>
      </c>
      <c r="H286" s="8" t="s">
        <v>4</v>
      </c>
      <c r="I286" s="8" t="str">
        <f t="shared" si="9"/>
        <v>Stets ausfüllen, wenn im Wirtschaftsjahr Leistungen im Sinne des § 27 KStG erbracht wurden und zum Schluss des vorangegangenen Wirtschaftsjahres bzw. zum Zeitpunkt des Eintritts in die unbeschränkte Steuerpflicht bzw. ein steuerliches Einlagekonto und / oder - in den Fällen, in denen ein Antrag nach § 34 Abs. 14 KStG gestellt wurde - ein fortgeschriebener Endbetrag i. S. des § 38 Abs. 1 KStG bestand   Zeilen 11 bis 13: Beträge zum Schluss des vorangegangenen Wirtschaftsjahres bzw. zum Zeitpunkt des Eintritts in die unbeschränkte Steuerpflicht</v>
      </c>
    </row>
    <row r="287" spans="1:9" x14ac:dyDescent="0.55000000000000004">
      <c r="A287" s="8" t="s">
        <v>1297</v>
      </c>
      <c r="B287" s="8" t="s">
        <v>4</v>
      </c>
      <c r="C287" s="8" t="s">
        <v>797</v>
      </c>
      <c r="D287" s="8" t="s">
        <v>4</v>
      </c>
      <c r="E287" s="8" t="s">
        <v>1209</v>
      </c>
      <c r="F287" s="8" t="s">
        <v>4</v>
      </c>
      <c r="G287" s="26" t="str">
        <f t="shared" si="8"/>
        <v>11</v>
      </c>
      <c r="H287" s="8" t="s">
        <v>4</v>
      </c>
      <c r="I287" s="8" t="str">
        <f t="shared" si="9"/>
        <v>Eigenkapital lt. Steuerbilanz</v>
      </c>
    </row>
    <row r="288" spans="1:9" x14ac:dyDescent="0.55000000000000004">
      <c r="A288" s="8" t="s">
        <v>1295</v>
      </c>
      <c r="B288" s="8" t="s">
        <v>4</v>
      </c>
      <c r="C288" s="8" t="s">
        <v>804</v>
      </c>
      <c r="D288" s="8" t="s">
        <v>4</v>
      </c>
      <c r="E288" s="8" t="s">
        <v>1210</v>
      </c>
      <c r="F288" s="8" t="s">
        <v>4</v>
      </c>
      <c r="G288" s="26" t="str">
        <f t="shared" si="8"/>
        <v>12</v>
      </c>
      <c r="H288" s="8" t="s">
        <v>4</v>
      </c>
      <c r="I288" s="8" t="str">
        <f t="shared" si="9"/>
        <v>Nennkapital</v>
      </c>
    </row>
    <row r="289" spans="1:9" x14ac:dyDescent="0.55000000000000004">
      <c r="A289" s="8" t="s">
        <v>1293</v>
      </c>
      <c r="B289" s="8" t="s">
        <v>4</v>
      </c>
      <c r="C289" s="8" t="s">
        <v>805</v>
      </c>
      <c r="D289" s="8" t="s">
        <v>4</v>
      </c>
      <c r="E289" s="8" t="s">
        <v>1211</v>
      </c>
      <c r="F289" s="8" t="s">
        <v>4</v>
      </c>
      <c r="G289" s="26" t="str">
        <f t="shared" si="8"/>
        <v>13</v>
      </c>
      <c r="H289" s="8" t="s">
        <v>4</v>
      </c>
      <c r="I289" s="8" t="str">
        <f t="shared" si="9"/>
        <v>Positiver Bestand des steuerlichen Einlagekontos</v>
      </c>
    </row>
    <row r="290" spans="1:9" x14ac:dyDescent="0.55000000000000004">
      <c r="A290" s="8" t="s">
        <v>1290</v>
      </c>
      <c r="B290" s="8" t="s">
        <v>4</v>
      </c>
      <c r="C290" s="8" t="s">
        <v>3009</v>
      </c>
      <c r="D290" s="8" t="s">
        <v>4</v>
      </c>
      <c r="E290" s="8" t="s">
        <v>1212</v>
      </c>
      <c r="F290" s="8" t="s">
        <v>4</v>
      </c>
      <c r="G290" s="26" t="str">
        <f t="shared" si="8"/>
        <v>14</v>
      </c>
      <c r="H290" s="8" t="s">
        <v>4</v>
      </c>
      <c r="I290" s="8" t="str">
        <f t="shared" si="9"/>
        <v>Ausschüttbarer Gewinn (§ 27 Abs. 1 Satz 5 KStG; wenn negativ, dann "0")</v>
      </c>
    </row>
    <row r="291" spans="1:9" ht="31.5" x14ac:dyDescent="0.55000000000000004">
      <c r="A291" s="25" t="s">
        <v>4</v>
      </c>
      <c r="B291" s="25" t="s">
        <v>4</v>
      </c>
      <c r="C291" s="25" t="s">
        <v>853</v>
      </c>
      <c r="D291" s="25" t="s">
        <v>4</v>
      </c>
      <c r="E291" s="25" t="s">
        <v>4</v>
      </c>
      <c r="F291" s="25" t="s">
        <v>4</v>
      </c>
      <c r="G291" s="54" t="str">
        <f t="shared" si="8"/>
        <v/>
      </c>
      <c r="H291" s="25" t="s">
        <v>4</v>
      </c>
      <c r="I291" s="25" t="str">
        <f t="shared" si="9"/>
        <v>Ermittlung des steuerlichen Einlagekontos (§ 27 Abs. 2 Satz 1 KStG) und des durch Umwandlung von Rücklagen entstandenen Nennkapitals (§ 28 Abs. 1 Satz 3 KStG)</v>
      </c>
    </row>
    <row r="292" spans="1:9" x14ac:dyDescent="0.55000000000000004">
      <c r="A292" s="25" t="s">
        <v>4</v>
      </c>
      <c r="B292" s="25" t="s">
        <v>4</v>
      </c>
      <c r="C292" s="25" t="s">
        <v>838</v>
      </c>
      <c r="D292" s="25" t="s">
        <v>4</v>
      </c>
      <c r="E292" s="25" t="s">
        <v>4</v>
      </c>
      <c r="F292" s="25" t="s">
        <v>4</v>
      </c>
      <c r="G292" s="54" t="str">
        <f t="shared" si="8"/>
        <v/>
      </c>
      <c r="H292" s="25" t="s">
        <v>4</v>
      </c>
      <c r="I292" s="25" t="str">
        <f t="shared" si="9"/>
        <v>Anfangsbestände</v>
      </c>
    </row>
    <row r="293" spans="1:9" x14ac:dyDescent="0.55000000000000004">
      <c r="A293" s="8" t="s">
        <v>1216</v>
      </c>
      <c r="B293" s="8" t="s">
        <v>4</v>
      </c>
      <c r="C293" s="8" t="s">
        <v>3008</v>
      </c>
      <c r="D293" s="8" t="s">
        <v>4</v>
      </c>
      <c r="E293" s="8" t="s">
        <v>3007</v>
      </c>
      <c r="F293" s="8" t="s">
        <v>4</v>
      </c>
      <c r="G293" s="26" t="str">
        <f t="shared" si="8"/>
        <v>15</v>
      </c>
      <c r="H293" s="8" t="s">
        <v>4</v>
      </c>
      <c r="I293" s="8" t="str">
        <f t="shared" si="9"/>
        <v>Bei Eintritt in die unbeschränkte Steuerpflicht: Zum Zeitpunkt des Eintritts in die unbeschränkte Steuerpflicht vorhandener Bestand, der nicht in das Nennkapital geleisteten Einlagen, vgl. § 27 Abs. 2 Satz 3 KStG</v>
      </c>
    </row>
    <row r="294" spans="1:9" x14ac:dyDescent="0.55000000000000004">
      <c r="A294" s="8" t="s">
        <v>1468</v>
      </c>
      <c r="B294" s="8" t="s">
        <v>4</v>
      </c>
      <c r="C294" s="8" t="s">
        <v>806</v>
      </c>
      <c r="D294" s="8" t="s">
        <v>4</v>
      </c>
      <c r="E294" s="8" t="s">
        <v>4</v>
      </c>
      <c r="F294" s="8" t="s">
        <v>3006</v>
      </c>
      <c r="G294" s="26" t="str">
        <f t="shared" si="8"/>
        <v>15a</v>
      </c>
      <c r="H294" s="8" t="s">
        <v>4</v>
      </c>
      <c r="I294" s="8" t="str">
        <f t="shared" si="9"/>
        <v>Zum Zeitpunkt des Eintritts in die unbeschränkte Steuerpflicht vorhandener Bestand des Sonderausweises nach § 28 Abs. 1 Satz 3 KStG</v>
      </c>
    </row>
    <row r="295" spans="1:9" x14ac:dyDescent="0.55000000000000004">
      <c r="A295" s="8" t="s">
        <v>1285</v>
      </c>
      <c r="B295" s="8" t="s">
        <v>4</v>
      </c>
      <c r="C295" s="8" t="s">
        <v>807</v>
      </c>
      <c r="D295" s="8" t="s">
        <v>4</v>
      </c>
      <c r="E295" s="8" t="s">
        <v>1213</v>
      </c>
      <c r="F295" s="8" t="s">
        <v>4</v>
      </c>
      <c r="G295" s="26" t="str">
        <f t="shared" si="8"/>
        <v>16</v>
      </c>
      <c r="H295" s="8" t="s">
        <v>4</v>
      </c>
      <c r="I295" s="8" t="str">
        <f t="shared" si="9"/>
        <v>Bestand gemäß § 27 Abs. 2 Satz 1 KStG zum Schluss des vorangegangenen Wirtschaftsjahres</v>
      </c>
    </row>
    <row r="296" spans="1:9" x14ac:dyDescent="0.55000000000000004">
      <c r="A296" s="8" t="s">
        <v>1282</v>
      </c>
      <c r="B296" s="8" t="s">
        <v>4</v>
      </c>
      <c r="C296" s="8" t="s">
        <v>808</v>
      </c>
      <c r="D296" s="8" t="s">
        <v>4</v>
      </c>
      <c r="E296" s="8" t="s">
        <v>4</v>
      </c>
      <c r="F296" s="8" t="s">
        <v>3005</v>
      </c>
      <c r="G296" s="26" t="str">
        <f t="shared" si="8"/>
        <v>17</v>
      </c>
      <c r="H296" s="8" t="s">
        <v>4</v>
      </c>
      <c r="I296" s="8" t="str">
        <f t="shared" si="9"/>
        <v>Bestand gemäß § 28 Abs. 1 Satz 3 und 4 KStG zum Schluss des vorangegangenen Wirtschaftsjahres</v>
      </c>
    </row>
    <row r="297" spans="1:9" x14ac:dyDescent="0.55000000000000004">
      <c r="A297" s="25" t="s">
        <v>4</v>
      </c>
      <c r="B297" s="25" t="s">
        <v>4</v>
      </c>
      <c r="C297" s="25" t="s">
        <v>839</v>
      </c>
      <c r="D297" s="25" t="s">
        <v>4</v>
      </c>
      <c r="E297" s="25" t="s">
        <v>4</v>
      </c>
      <c r="F297" s="25" t="s">
        <v>4</v>
      </c>
      <c r="G297" s="54" t="str">
        <f t="shared" si="8"/>
        <v/>
      </c>
      <c r="H297" s="25" t="s">
        <v>4</v>
      </c>
      <c r="I297" s="25" t="str">
        <f t="shared" si="9"/>
        <v>Verrechnung von Leistungen mit dem steuerlichen Einlagekonto</v>
      </c>
    </row>
    <row r="298" spans="1:9" x14ac:dyDescent="0.55000000000000004">
      <c r="A298" s="8" t="s">
        <v>1279</v>
      </c>
      <c r="B298" s="8" t="s">
        <v>4</v>
      </c>
      <c r="C298" s="8" t="s">
        <v>809</v>
      </c>
      <c r="D298" s="8" t="s">
        <v>3004</v>
      </c>
      <c r="E298" s="8" t="s">
        <v>4</v>
      </c>
      <c r="F298" s="8" t="s">
        <v>4</v>
      </c>
      <c r="G298" s="26" t="str">
        <f t="shared" si="8"/>
        <v>18</v>
      </c>
      <c r="H298" s="8" t="s">
        <v>4</v>
      </c>
      <c r="I298" s="8" t="str">
        <f t="shared" si="9"/>
        <v>Im Wirtschaftsjahr erbrachte Leistungen ohne Leistungen aus der Rückzahlung von Nennkapital i. S. des § 28 Abs. 2 KStG (Betrag lt. Zeile 5)</v>
      </c>
    </row>
    <row r="299" spans="1:9" x14ac:dyDescent="0.55000000000000004">
      <c r="A299" s="8" t="s">
        <v>1277</v>
      </c>
      <c r="B299" s="8" t="s">
        <v>4</v>
      </c>
      <c r="C299" s="8" t="s">
        <v>810</v>
      </c>
      <c r="D299" s="8" t="s">
        <v>3003</v>
      </c>
      <c r="E299" s="8" t="s">
        <v>4</v>
      </c>
      <c r="F299" s="8" t="s">
        <v>4</v>
      </c>
      <c r="G299" s="26" t="str">
        <f t="shared" si="8"/>
        <v>19</v>
      </c>
      <c r="H299" s="8" t="s">
        <v>4</v>
      </c>
      <c r="I299" s="8" t="str">
        <f t="shared" si="9"/>
        <v>Leistungen aus dem Erwerb eigener Anteile zu einem über dem Nennbetrag liegenden Kaufpreis: im Wirtschaftsjahr geleisteter Teil des Kaufpreises, der über den Nennbetrag der erworbenen Anteile hinausgeht</v>
      </c>
    </row>
    <row r="300" spans="1:9" x14ac:dyDescent="0.55000000000000004">
      <c r="A300" s="8" t="s">
        <v>1274</v>
      </c>
      <c r="B300" s="8" t="s">
        <v>4</v>
      </c>
      <c r="C300" s="8" t="s">
        <v>814</v>
      </c>
      <c r="D300" s="8" t="s">
        <v>3002</v>
      </c>
      <c r="E300" s="8" t="s">
        <v>4</v>
      </c>
      <c r="F300" s="8" t="s">
        <v>4</v>
      </c>
      <c r="G300" s="26" t="str">
        <f t="shared" si="8"/>
        <v>20</v>
      </c>
      <c r="H300" s="8" t="s">
        <v>4</v>
      </c>
      <c r="I300" s="8" t="str">
        <f t="shared" si="9"/>
        <v>Ausschüttbarer Gewinn (§ 27 Abs. 1 Satz 5 KStG) - Betrag lt. Zeile 14</v>
      </c>
    </row>
    <row r="301" spans="1:9" x14ac:dyDescent="0.55000000000000004">
      <c r="A301" s="8" t="s">
        <v>1271</v>
      </c>
      <c r="B301" s="8" t="s">
        <v>4</v>
      </c>
      <c r="C301" s="8" t="s">
        <v>815</v>
      </c>
      <c r="D301" s="8" t="s">
        <v>3001</v>
      </c>
      <c r="E301" s="8" t="s">
        <v>4</v>
      </c>
      <c r="F301" s="8" t="s">
        <v>4</v>
      </c>
      <c r="G301" s="26" t="str">
        <f t="shared" si="8"/>
        <v>21</v>
      </c>
      <c r="H301" s="8" t="s">
        <v>4</v>
      </c>
      <c r="I301" s="8" t="str">
        <f t="shared" si="9"/>
        <v>Summe</v>
      </c>
    </row>
    <row r="302" spans="1:9" x14ac:dyDescent="0.55000000000000004">
      <c r="A302" s="8" t="s">
        <v>4</v>
      </c>
      <c r="B302" s="8" t="s">
        <v>4</v>
      </c>
      <c r="C302" s="8" t="s">
        <v>4</v>
      </c>
      <c r="D302" s="8" t="s">
        <v>4</v>
      </c>
      <c r="E302" s="8" t="s">
        <v>4</v>
      </c>
      <c r="F302" s="8" t="s">
        <v>4</v>
      </c>
      <c r="G302" s="26" t="str">
        <f t="shared" si="8"/>
        <v/>
      </c>
      <c r="H302" s="8" t="s">
        <v>4</v>
      </c>
      <c r="I302" s="8" t="str">
        <f t="shared" si="9"/>
        <v/>
      </c>
    </row>
    <row r="303" spans="1:9" x14ac:dyDescent="0.55000000000000004">
      <c r="A303" s="8" t="s">
        <v>1266</v>
      </c>
      <c r="B303" s="8" t="s">
        <v>4</v>
      </c>
      <c r="C303" s="8" t="s">
        <v>3000</v>
      </c>
      <c r="D303" s="8" t="s">
        <v>4</v>
      </c>
      <c r="E303" s="8" t="s">
        <v>2999</v>
      </c>
      <c r="F303" s="8" t="s">
        <v>4</v>
      </c>
      <c r="G303" s="26" t="str">
        <f t="shared" si="8"/>
        <v>22</v>
      </c>
      <c r="H303" s="8" t="s">
        <v>4</v>
      </c>
      <c r="I303" s="8" t="str">
        <f t="shared" si="9"/>
        <v>Abzug vom steuerlichen Einlagekonto: Positiver Betrag lt. Zeile 21 und/oder (außer in den Fällen der Zeile 19) ein nach § 27 Abs. 5 KStG zu berücksichtigender Betrag, höchstens positiver Betrag lt. Zeile 15 oder 16</v>
      </c>
    </row>
    <row r="304" spans="1:9" x14ac:dyDescent="0.55000000000000004">
      <c r="A304" s="8" t="s">
        <v>1264</v>
      </c>
      <c r="B304" s="8" t="s">
        <v>4</v>
      </c>
      <c r="C304" s="8" t="s">
        <v>2998</v>
      </c>
      <c r="D304" s="8" t="s">
        <v>4</v>
      </c>
      <c r="E304" s="8" t="s">
        <v>2997</v>
      </c>
      <c r="F304" s="8" t="s">
        <v>4</v>
      </c>
      <c r="G304" s="26" t="str">
        <f t="shared" si="8"/>
        <v>23</v>
      </c>
      <c r="H304" s="8" t="s">
        <v>4</v>
      </c>
      <c r="I304" s="8" t="str">
        <f t="shared" si="9"/>
        <v>In Fällen einer unterjährigen Abspaltung, soweit Leistungen vorliegen, die nach dem steuerlichen Übertragungsstichtag erfolgt sind bzw. als erfolgt gelten: Anteiliger Betrag aus Zeile 22, der auf diese Leistungen entfällt und/oder (außer in den Fällen der Zeile 19) ein insoweit nach § 27 Abs. 5 KStG zu berücksichtigender Betrag, höchstens positiver Betrag lt. Zeile 15 oder 16</v>
      </c>
    </row>
    <row r="305" spans="1:9" ht="21" x14ac:dyDescent="0.55000000000000004">
      <c r="A305" s="25" t="s">
        <v>4</v>
      </c>
      <c r="B305" s="25" t="s">
        <v>4</v>
      </c>
      <c r="C305" s="25" t="s">
        <v>2996</v>
      </c>
      <c r="D305" s="25" t="s">
        <v>4</v>
      </c>
      <c r="E305" s="25" t="s">
        <v>4</v>
      </c>
      <c r="F305" s="25" t="s">
        <v>4</v>
      </c>
      <c r="G305" s="54" t="str">
        <f t="shared" si="8"/>
        <v/>
      </c>
      <c r="H305" s="25" t="s">
        <v>4</v>
      </c>
      <c r="I305" s="25" t="str">
        <f t="shared" si="9"/>
        <v>Herabsetzung des Nennkapitals (außerhalb einer Umwandlung) oder Auflösung der Körperschaft; Rückzahlung des Nennkapitals (§ 28 Abs. 2 KStG)</v>
      </c>
    </row>
    <row r="306" spans="1:9" x14ac:dyDescent="0.55000000000000004">
      <c r="A306" s="8" t="s">
        <v>1258</v>
      </c>
      <c r="B306" s="8" t="s">
        <v>4</v>
      </c>
      <c r="C306" s="8" t="s">
        <v>816</v>
      </c>
      <c r="D306" s="8" t="s">
        <v>2995</v>
      </c>
      <c r="E306" s="8" t="s">
        <v>4</v>
      </c>
      <c r="F306" s="8" t="s">
        <v>4</v>
      </c>
      <c r="G306" s="26" t="str">
        <f t="shared" si="8"/>
        <v>25</v>
      </c>
      <c r="H306" s="8" t="s">
        <v>4</v>
      </c>
      <c r="I306" s="8" t="str">
        <f t="shared" si="9"/>
        <v>Betrag der Herabsetzung des Nennkapitals (ohne fiktive Herabsetzung bei Auflösung der Körperschaft nach § 28 Abs. 2 KStG)</v>
      </c>
    </row>
    <row r="307" spans="1:9" x14ac:dyDescent="0.55000000000000004">
      <c r="A307" s="8" t="s">
        <v>2994</v>
      </c>
      <c r="B307" s="8" t="s">
        <v>4</v>
      </c>
      <c r="C307" s="8" t="s">
        <v>817</v>
      </c>
      <c r="D307" s="8" t="s">
        <v>2993</v>
      </c>
      <c r="E307" s="8" t="s">
        <v>4</v>
      </c>
      <c r="F307" s="8" t="s">
        <v>4</v>
      </c>
      <c r="G307" s="26" t="str">
        <f t="shared" si="8"/>
        <v>26a</v>
      </c>
      <c r="H307" s="8" t="s">
        <v>4</v>
      </c>
      <c r="I307" s="8" t="str">
        <f t="shared" si="9"/>
        <v>Betrag des Nennkapitals zum Zeitpunkt der Auflösung der Körperschaft im Wirtschaftsjahr (Liquidationsbeschluss) nach § 28 Abs. 2 KStG</v>
      </c>
    </row>
    <row r="308" spans="1:9" x14ac:dyDescent="0.55000000000000004">
      <c r="A308" s="8" t="s">
        <v>1253</v>
      </c>
      <c r="B308" s="8" t="s">
        <v>4</v>
      </c>
      <c r="C308" s="8" t="s">
        <v>818</v>
      </c>
      <c r="D308" s="8" t="s">
        <v>2992</v>
      </c>
      <c r="E308" s="8" t="s">
        <v>4</v>
      </c>
      <c r="F308" s="8" t="s">
        <v>2992</v>
      </c>
      <c r="G308" s="26" t="str">
        <f t="shared" si="8"/>
        <v>27</v>
      </c>
      <c r="H308" s="8" t="s">
        <v>4</v>
      </c>
      <c r="I308" s="8" t="str">
        <f t="shared" si="9"/>
        <v>Abzug der Summe der Beträge lt. Zeilen 25 und 26a vom Sonderausweis bis zu dessen Verbrauch (nur, soweit das Nennkapital eingezahlt ist)</v>
      </c>
    </row>
    <row r="309" spans="1:9" x14ac:dyDescent="0.55000000000000004">
      <c r="A309" s="8" t="s">
        <v>969</v>
      </c>
      <c r="B309" s="8" t="s">
        <v>4</v>
      </c>
      <c r="C309" s="8" t="s">
        <v>819</v>
      </c>
      <c r="D309" s="8" t="s">
        <v>2991</v>
      </c>
      <c r="E309" s="8" t="s">
        <v>4</v>
      </c>
      <c r="F309" s="8" t="s">
        <v>4</v>
      </c>
      <c r="G309" s="26" t="str">
        <f t="shared" si="8"/>
        <v>28</v>
      </c>
      <c r="H309" s="8" t="s">
        <v>4</v>
      </c>
      <c r="I309" s="8" t="str">
        <f t="shared" si="9"/>
        <v>Ausstehende Einlagen in das Nennkapital (nur, soweit die Einzahlungsverpflichtung des Anteilseigners entfällt)</v>
      </c>
    </row>
    <row r="310" spans="1:9" x14ac:dyDescent="0.55000000000000004">
      <c r="A310" s="8" t="s">
        <v>1401</v>
      </c>
      <c r="B310" s="8" t="s">
        <v>4</v>
      </c>
      <c r="C310" s="8" t="s">
        <v>800</v>
      </c>
      <c r="D310" s="8" t="s">
        <v>2990</v>
      </c>
      <c r="E310" s="8" t="s">
        <v>2990</v>
      </c>
      <c r="F310" s="8" t="s">
        <v>4</v>
      </c>
      <c r="G310" s="26" t="str">
        <f t="shared" si="8"/>
        <v>29</v>
      </c>
      <c r="H310" s="8" t="s">
        <v>4</v>
      </c>
      <c r="I310" s="8" t="str">
        <f t="shared" si="9"/>
        <v>Verbleibender Betrag: Gutschrift beim steuerlichen Einlagekonto</v>
      </c>
    </row>
    <row r="311" spans="1:9" x14ac:dyDescent="0.55000000000000004">
      <c r="A311" s="8" t="s">
        <v>1397</v>
      </c>
      <c r="B311" s="8" t="s">
        <v>4</v>
      </c>
      <c r="C311" s="8" t="s">
        <v>820</v>
      </c>
      <c r="D311" s="8" t="s">
        <v>2989</v>
      </c>
      <c r="E311" s="8" t="s">
        <v>4</v>
      </c>
      <c r="F311" s="8" t="s">
        <v>4</v>
      </c>
      <c r="G311" s="26" t="str">
        <f t="shared" si="8"/>
        <v>29a</v>
      </c>
      <c r="H311" s="8" t="s">
        <v>4</v>
      </c>
      <c r="I311" s="8" t="str">
        <f t="shared" si="9"/>
        <v xml:space="preserve">Vom Betrag der Herabsetzung des Nennkapitals lt. Zeile 25 sind zur Auszahlung vorgesehen </v>
      </c>
    </row>
    <row r="312" spans="1:9" x14ac:dyDescent="0.55000000000000004">
      <c r="A312" s="8" t="s">
        <v>1389</v>
      </c>
      <c r="B312" s="8" t="s">
        <v>4</v>
      </c>
      <c r="C312" s="8" t="s">
        <v>193</v>
      </c>
      <c r="D312" s="8" t="s">
        <v>4</v>
      </c>
      <c r="E312" s="8" t="s">
        <v>2988</v>
      </c>
      <c r="F312" s="8" t="s">
        <v>4</v>
      </c>
      <c r="G312" s="26" t="str">
        <f t="shared" si="8"/>
        <v>30</v>
      </c>
      <c r="H312" s="8" t="s">
        <v>4</v>
      </c>
      <c r="I312" s="8" t="str">
        <f t="shared" si="9"/>
        <v>Zwischensumme</v>
      </c>
    </row>
    <row r="313" spans="1:9" x14ac:dyDescent="0.55000000000000004">
      <c r="A313" s="8" t="s">
        <v>4</v>
      </c>
      <c r="B313" s="8" t="s">
        <v>4</v>
      </c>
      <c r="C313" s="8" t="s">
        <v>4</v>
      </c>
      <c r="D313" s="8" t="s">
        <v>4</v>
      </c>
      <c r="E313" s="8" t="s">
        <v>4</v>
      </c>
      <c r="F313" s="8" t="s">
        <v>4</v>
      </c>
      <c r="G313" s="26" t="str">
        <f t="shared" si="8"/>
        <v/>
      </c>
      <c r="H313" s="8" t="s">
        <v>4</v>
      </c>
      <c r="I313" s="8" t="str">
        <f t="shared" si="9"/>
        <v/>
      </c>
    </row>
    <row r="314" spans="1:9" x14ac:dyDescent="0.55000000000000004">
      <c r="A314" s="8" t="s">
        <v>1384</v>
      </c>
      <c r="B314" s="8" t="s">
        <v>4</v>
      </c>
      <c r="C314" s="8" t="s">
        <v>2987</v>
      </c>
      <c r="D314" s="8" t="s">
        <v>2986</v>
      </c>
      <c r="E314" s="8" t="s">
        <v>4</v>
      </c>
      <c r="F314" s="8" t="s">
        <v>4</v>
      </c>
      <c r="G314" s="26" t="str">
        <f t="shared" si="8"/>
        <v>31</v>
      </c>
      <c r="H314" s="8" t="s">
        <v>4</v>
      </c>
      <c r="I314" s="8" t="str">
        <f t="shared" si="9"/>
        <v>Betrag der Rückzahlung des Nennkapitals, soweit hierauf § 28 Abs. 2 Satz 2 ff. KStG anzuwenden ist; bei Liquidation: ohne Beträge der Schlussauskehrung</v>
      </c>
    </row>
    <row r="315" spans="1:9" x14ac:dyDescent="0.55000000000000004">
      <c r="A315" s="8" t="s">
        <v>1379</v>
      </c>
      <c r="B315" s="8" t="s">
        <v>4</v>
      </c>
      <c r="C315" s="8" t="s">
        <v>2985</v>
      </c>
      <c r="D315" s="8" t="s">
        <v>2984</v>
      </c>
      <c r="E315" s="8" t="s">
        <v>4</v>
      </c>
      <c r="F315" s="8" t="s">
        <v>4</v>
      </c>
      <c r="G315" s="26" t="str">
        <f t="shared" si="8"/>
        <v>32</v>
      </c>
      <c r="H315" s="8" t="s">
        <v>4</v>
      </c>
      <c r="I315" s="8" t="str">
        <f t="shared" si="9"/>
        <v>Betrag lt. Zeile 31, soweit der Sonderausweis im Jahr der Kapitalherabsetzung oder der Auflösung der Körperschaft gemindert wurde = Bezüge des Anteilseigners i. S. des § 20 Abs. 1 Nr. 2 EStG</v>
      </c>
    </row>
    <row r="316" spans="1:9" x14ac:dyDescent="0.55000000000000004">
      <c r="A316" s="8" t="s">
        <v>1501</v>
      </c>
      <c r="B316" s="8" t="s">
        <v>4</v>
      </c>
      <c r="C316" s="8" t="s">
        <v>193</v>
      </c>
      <c r="D316" s="8" t="s">
        <v>2983</v>
      </c>
      <c r="E316" s="8" t="s">
        <v>4</v>
      </c>
      <c r="F316" s="8" t="s">
        <v>4</v>
      </c>
      <c r="G316" s="26" t="str">
        <f t="shared" si="8"/>
        <v>33</v>
      </c>
      <c r="H316" s="8" t="s">
        <v>4</v>
      </c>
      <c r="I316" s="8" t="str">
        <f t="shared" si="9"/>
        <v>Zwischensumme</v>
      </c>
    </row>
    <row r="317" spans="1:9" x14ac:dyDescent="0.55000000000000004">
      <c r="A317" s="8" t="s">
        <v>4</v>
      </c>
      <c r="B317" s="8" t="s">
        <v>4</v>
      </c>
      <c r="C317" s="8" t="s">
        <v>4</v>
      </c>
      <c r="D317" s="8" t="s">
        <v>4</v>
      </c>
      <c r="E317" s="8" t="s">
        <v>4</v>
      </c>
      <c r="F317" s="8" t="s">
        <v>4</v>
      </c>
      <c r="G317" s="26" t="str">
        <f t="shared" si="8"/>
        <v/>
      </c>
      <c r="H317" s="8" t="s">
        <v>4</v>
      </c>
      <c r="I317" s="8" t="str">
        <f t="shared" si="9"/>
        <v/>
      </c>
    </row>
    <row r="318" spans="1:9" x14ac:dyDescent="0.55000000000000004">
      <c r="A318" s="8" t="s">
        <v>1375</v>
      </c>
      <c r="B318" s="8" t="s">
        <v>4</v>
      </c>
      <c r="C318" s="8" t="s">
        <v>822</v>
      </c>
      <c r="D318" s="8" t="s">
        <v>2982</v>
      </c>
      <c r="E318" s="8" t="s">
        <v>2981</v>
      </c>
      <c r="F318" s="8" t="s">
        <v>4</v>
      </c>
      <c r="G318" s="26" t="str">
        <f t="shared" si="8"/>
        <v>34</v>
      </c>
      <c r="H318" s="8" t="s">
        <v>4</v>
      </c>
      <c r="I318" s="8" t="str">
        <f t="shared" si="9"/>
        <v>Abzug von steuerlichen Einlagekonto (höchstens in Höhe des positiven Betrags lt. Zeile 30 Spalte 3)</v>
      </c>
    </row>
    <row r="319" spans="1:9" x14ac:dyDescent="0.55000000000000004">
      <c r="A319" s="8" t="s">
        <v>1371</v>
      </c>
      <c r="B319" s="8" t="s">
        <v>4</v>
      </c>
      <c r="C319" s="8" t="s">
        <v>2980</v>
      </c>
      <c r="D319" s="8" t="s">
        <v>2979</v>
      </c>
      <c r="E319" s="8" t="s">
        <v>4</v>
      </c>
      <c r="F319" s="8" t="s">
        <v>4</v>
      </c>
      <c r="G319" s="26" t="str">
        <f t="shared" si="8"/>
        <v>35</v>
      </c>
      <c r="H319" s="8" t="s">
        <v>4</v>
      </c>
      <c r="I319" s="8" t="str">
        <f t="shared" si="9"/>
        <v>Übersteigender Betrag  = Bezüge des Anteilseigners i. S. des § 20 Abs. 1 Nr. 2 EStG</v>
      </c>
    </row>
    <row r="320" spans="1:9" x14ac:dyDescent="0.55000000000000004">
      <c r="A320" s="8" t="s">
        <v>1359</v>
      </c>
      <c r="B320" s="8" t="s">
        <v>4</v>
      </c>
      <c r="C320" s="8" t="s">
        <v>193</v>
      </c>
      <c r="D320" s="8" t="s">
        <v>4</v>
      </c>
      <c r="E320" s="8" t="s">
        <v>4</v>
      </c>
      <c r="F320" s="8" t="s">
        <v>2978</v>
      </c>
      <c r="G320" s="26" t="str">
        <f t="shared" si="8"/>
        <v>37</v>
      </c>
      <c r="H320" s="8" t="s">
        <v>4</v>
      </c>
      <c r="I320" s="8" t="str">
        <f t="shared" si="9"/>
        <v>Zwischensumme</v>
      </c>
    </row>
    <row r="321" spans="1:9" x14ac:dyDescent="0.55000000000000004">
      <c r="A321" s="8" t="s">
        <v>4</v>
      </c>
      <c r="B321" s="8" t="s">
        <v>4</v>
      </c>
      <c r="C321" s="8" t="s">
        <v>4</v>
      </c>
      <c r="D321" s="8" t="s">
        <v>4</v>
      </c>
      <c r="E321" s="8" t="s">
        <v>4</v>
      </c>
      <c r="F321" s="8" t="s">
        <v>4</v>
      </c>
      <c r="G321" s="26" t="str">
        <f t="shared" ref="G321:G384" si="10">A321</f>
        <v/>
      </c>
      <c r="H321" s="8" t="s">
        <v>4</v>
      </c>
      <c r="I321" s="8" t="str">
        <f t="shared" ref="I321:I384" si="11">C321</f>
        <v/>
      </c>
    </row>
    <row r="322" spans="1:9" x14ac:dyDescent="0.55000000000000004">
      <c r="A322" s="25" t="s">
        <v>4</v>
      </c>
      <c r="B322" s="25" t="s">
        <v>4</v>
      </c>
      <c r="C322" s="25" t="s">
        <v>840</v>
      </c>
      <c r="D322" s="25" t="s">
        <v>4</v>
      </c>
      <c r="E322" s="25" t="s">
        <v>4</v>
      </c>
      <c r="F322" s="25" t="s">
        <v>4</v>
      </c>
      <c r="G322" s="54" t="str">
        <f t="shared" si="10"/>
        <v/>
      </c>
      <c r="H322" s="25" t="s">
        <v>4</v>
      </c>
      <c r="I322" s="25" t="str">
        <f t="shared" si="11"/>
        <v>Erwerb eigener Anteile (fiktive Kapitalherabsetzung)</v>
      </c>
    </row>
    <row r="323" spans="1:9" x14ac:dyDescent="0.55000000000000004">
      <c r="A323" s="8" t="s">
        <v>1355</v>
      </c>
      <c r="B323" s="8" t="s">
        <v>4</v>
      </c>
      <c r="C323" s="8" t="s">
        <v>2977</v>
      </c>
      <c r="D323" s="8" t="s">
        <v>2976</v>
      </c>
      <c r="E323" s="8" t="s">
        <v>4</v>
      </c>
      <c r="F323" s="8" t="s">
        <v>4</v>
      </c>
      <c r="G323" s="26" t="str">
        <f t="shared" si="10"/>
        <v>38</v>
      </c>
      <c r="H323" s="8" t="s">
        <v>4</v>
      </c>
      <c r="I323" s="8" t="str">
        <f t="shared" si="11"/>
        <v>Erwerb zu einem über dem Nennbetrag liegenden Kaufpreis Nennbetrag der erworbenen eigenen Anteile</v>
      </c>
    </row>
    <row r="324" spans="1:9" x14ac:dyDescent="0.55000000000000004">
      <c r="A324" s="8" t="s">
        <v>1343</v>
      </c>
      <c r="B324" s="8" t="s">
        <v>4</v>
      </c>
      <c r="C324" s="8" t="s">
        <v>823</v>
      </c>
      <c r="D324" s="8" t="s">
        <v>2975</v>
      </c>
      <c r="E324" s="8" t="s">
        <v>4</v>
      </c>
      <c r="F324" s="8" t="s">
        <v>4</v>
      </c>
      <c r="G324" s="26" t="str">
        <f t="shared" si="10"/>
        <v>39</v>
      </c>
      <c r="H324" s="8" t="s">
        <v>4</v>
      </c>
      <c r="I324" s="8" t="str">
        <f t="shared" si="11"/>
        <v>Ausstehende Einlagen in das Nennkapital (nur, soweit durch die fiktive Kapitalherabsetzung die Einzahlungsverpflichtung wegfällt)</v>
      </c>
    </row>
    <row r="325" spans="1:9" x14ac:dyDescent="0.55000000000000004">
      <c r="A325" s="8" t="s">
        <v>1339</v>
      </c>
      <c r="B325" s="8" t="s">
        <v>4</v>
      </c>
      <c r="C325" s="8" t="s">
        <v>800</v>
      </c>
      <c r="D325" s="8" t="s">
        <v>2974</v>
      </c>
      <c r="E325" s="8" t="s">
        <v>2973</v>
      </c>
      <c r="F325" s="8" t="s">
        <v>4</v>
      </c>
      <c r="G325" s="26" t="str">
        <f t="shared" si="10"/>
        <v>40</v>
      </c>
      <c r="H325" s="8" t="s">
        <v>4</v>
      </c>
      <c r="I325" s="8" t="str">
        <f t="shared" si="11"/>
        <v>Verbleibender Betrag: Gutschrift beim steuerlichen Einlagekonto</v>
      </c>
    </row>
    <row r="326" spans="1:9" x14ac:dyDescent="0.55000000000000004">
      <c r="A326" s="8" t="s">
        <v>1335</v>
      </c>
      <c r="B326" s="8" t="s">
        <v>4</v>
      </c>
      <c r="C326" s="8" t="s">
        <v>193</v>
      </c>
      <c r="D326" s="8" t="s">
        <v>4</v>
      </c>
      <c r="E326" s="8" t="s">
        <v>2972</v>
      </c>
      <c r="F326" s="8" t="s">
        <v>4</v>
      </c>
      <c r="G326" s="26" t="str">
        <f t="shared" si="10"/>
        <v>41</v>
      </c>
      <c r="H326" s="8" t="s">
        <v>4</v>
      </c>
      <c r="I326" s="8" t="str">
        <f t="shared" si="11"/>
        <v>Zwischensumme</v>
      </c>
    </row>
    <row r="327" spans="1:9" x14ac:dyDescent="0.55000000000000004">
      <c r="A327" s="8" t="s">
        <v>4</v>
      </c>
      <c r="B327" s="8" t="s">
        <v>4</v>
      </c>
      <c r="C327" s="8" t="s">
        <v>4</v>
      </c>
      <c r="D327" s="8" t="s">
        <v>4</v>
      </c>
      <c r="E327" s="8" t="s">
        <v>4</v>
      </c>
      <c r="F327" s="8" t="s">
        <v>4</v>
      </c>
      <c r="G327" s="26" t="str">
        <f t="shared" si="10"/>
        <v/>
      </c>
      <c r="H327" s="8" t="s">
        <v>4</v>
      </c>
      <c r="I327" s="8" t="str">
        <f t="shared" si="11"/>
        <v/>
      </c>
    </row>
    <row r="328" spans="1:9" x14ac:dyDescent="0.55000000000000004">
      <c r="A328" s="8" t="s">
        <v>1491</v>
      </c>
      <c r="B328" s="8" t="s">
        <v>4</v>
      </c>
      <c r="C328" s="8" t="s">
        <v>2971</v>
      </c>
      <c r="D328" s="8" t="s">
        <v>2970</v>
      </c>
      <c r="E328" s="8" t="s">
        <v>4</v>
      </c>
      <c r="F328" s="8" t="s">
        <v>4</v>
      </c>
      <c r="G328" s="26" t="str">
        <f t="shared" si="10"/>
        <v>42</v>
      </c>
      <c r="H328" s="8" t="s">
        <v>4</v>
      </c>
      <c r="I328" s="8" t="str">
        <f t="shared" si="11"/>
        <v>Im Wirtschaftsjahr geleisteter Kaufpreis der erworbenen eigenen Anteile (nur soweit auf die Rückzahlung des Nennkapitals entfallend; Betrag i. S. der Zeile 40)</v>
      </c>
    </row>
    <row r="329" spans="1:9" x14ac:dyDescent="0.55000000000000004">
      <c r="A329" s="8" t="s">
        <v>1489</v>
      </c>
      <c r="B329" s="8" t="s">
        <v>4</v>
      </c>
      <c r="C329" s="8" t="s">
        <v>825</v>
      </c>
      <c r="D329" s="8" t="s">
        <v>4</v>
      </c>
      <c r="E329" s="8" t="s">
        <v>2969</v>
      </c>
      <c r="F329" s="8" t="s">
        <v>4</v>
      </c>
      <c r="G329" s="26" t="str">
        <f t="shared" si="10"/>
        <v>43</v>
      </c>
      <c r="H329" s="8" t="s">
        <v>4</v>
      </c>
      <c r="I329" s="8" t="str">
        <f t="shared" si="11"/>
        <v>Abzug des Kaufpreises der erworbenen eigenen Anteile lt. Zeile 42 vom steuerlichen Einlagekonto (höchstens in Höhe des positiven Betrages lt. Zeile 41)</v>
      </c>
    </row>
    <row r="330" spans="1:9" x14ac:dyDescent="0.55000000000000004">
      <c r="A330" s="8" t="s">
        <v>1487</v>
      </c>
      <c r="B330" s="8" t="s">
        <v>4</v>
      </c>
      <c r="C330" s="8" t="s">
        <v>2968</v>
      </c>
      <c r="D330" s="8" t="s">
        <v>2967</v>
      </c>
      <c r="E330" s="8" t="s">
        <v>4</v>
      </c>
      <c r="F330" s="8" t="s">
        <v>4</v>
      </c>
      <c r="G330" s="26" t="str">
        <f t="shared" si="10"/>
        <v>44</v>
      </c>
      <c r="H330" s="8" t="s">
        <v>4</v>
      </c>
      <c r="I330" s="8" t="str">
        <f t="shared" si="11"/>
        <v>Erwerb zu einem unter dem Nennbetrag liegenden Kaufpreis Differenzbetrag zwischen Nennbetrag und Kaufpreis</v>
      </c>
    </row>
    <row r="331" spans="1:9" x14ac:dyDescent="0.55000000000000004">
      <c r="A331" s="8" t="s">
        <v>1681</v>
      </c>
      <c r="B331" s="8" t="s">
        <v>4</v>
      </c>
      <c r="C331" s="8" t="s">
        <v>826</v>
      </c>
      <c r="D331" s="8" t="s">
        <v>2966</v>
      </c>
      <c r="E331" s="8" t="s">
        <v>4</v>
      </c>
      <c r="F331" s="8" t="s">
        <v>2965</v>
      </c>
      <c r="G331" s="26" t="str">
        <f t="shared" si="10"/>
        <v>45</v>
      </c>
      <c r="H331" s="8" t="s">
        <v>4</v>
      </c>
      <c r="I331" s="8" t="str">
        <f t="shared" si="11"/>
        <v>Abzug des Betrages lt. Zeile 44 vom Sonderausweis bis zu dessen Verbrauch (nur, soweit die fiktive Kapitalherabsetzung auf den eingezahlten Teil des Nennkapitals entfällt)</v>
      </c>
    </row>
    <row r="332" spans="1:9" x14ac:dyDescent="0.55000000000000004">
      <c r="A332" s="8" t="s">
        <v>1678</v>
      </c>
      <c r="B332" s="8" t="s">
        <v>4</v>
      </c>
      <c r="C332" s="8" t="s">
        <v>823</v>
      </c>
      <c r="D332" s="8" t="s">
        <v>2964</v>
      </c>
      <c r="E332" s="8" t="s">
        <v>4</v>
      </c>
      <c r="F332" s="8" t="s">
        <v>4</v>
      </c>
      <c r="G332" s="26" t="str">
        <f t="shared" si="10"/>
        <v>46</v>
      </c>
      <c r="H332" s="8" t="s">
        <v>4</v>
      </c>
      <c r="I332" s="8" t="str">
        <f t="shared" si="11"/>
        <v>Ausstehende Einlagen in das Nennkapital (nur, soweit durch die fiktive Kapitalherabsetzung die Einzahlungsverpflichtung wegfällt)</v>
      </c>
    </row>
    <row r="333" spans="1:9" x14ac:dyDescent="0.55000000000000004">
      <c r="A333" s="8" t="s">
        <v>1674</v>
      </c>
      <c r="B333" s="8" t="s">
        <v>4</v>
      </c>
      <c r="C333" s="8" t="s">
        <v>800</v>
      </c>
      <c r="D333" s="8" t="s">
        <v>2963</v>
      </c>
      <c r="E333" s="8" t="s">
        <v>2962</v>
      </c>
      <c r="F333" s="8" t="s">
        <v>4</v>
      </c>
      <c r="G333" s="26" t="str">
        <f t="shared" si="10"/>
        <v>47</v>
      </c>
      <c r="H333" s="8" t="s">
        <v>4</v>
      </c>
      <c r="I333" s="8" t="str">
        <f t="shared" si="11"/>
        <v>Verbleibender Betrag: Gutschrift beim steuerlichen Einlagekonto</v>
      </c>
    </row>
    <row r="334" spans="1:9" x14ac:dyDescent="0.55000000000000004">
      <c r="A334" s="8" t="s">
        <v>1672</v>
      </c>
      <c r="B334" s="8" t="s">
        <v>4</v>
      </c>
      <c r="C334" s="8" t="s">
        <v>193</v>
      </c>
      <c r="D334" s="8" t="s">
        <v>4</v>
      </c>
      <c r="E334" s="8" t="s">
        <v>2961</v>
      </c>
      <c r="F334" s="8" t="s">
        <v>2960</v>
      </c>
      <c r="G334" s="26" t="str">
        <f t="shared" si="10"/>
        <v>48</v>
      </c>
      <c r="H334" s="8" t="s">
        <v>4</v>
      </c>
      <c r="I334" s="8" t="str">
        <f t="shared" si="11"/>
        <v>Zwischensumme</v>
      </c>
    </row>
    <row r="335" spans="1:9" x14ac:dyDescent="0.55000000000000004">
      <c r="A335" s="8" t="s">
        <v>4</v>
      </c>
      <c r="B335" s="8" t="s">
        <v>4</v>
      </c>
      <c r="C335" s="8" t="s">
        <v>4</v>
      </c>
      <c r="D335" s="8" t="s">
        <v>4</v>
      </c>
      <c r="E335" s="8" t="s">
        <v>4</v>
      </c>
      <c r="F335" s="8" t="s">
        <v>4</v>
      </c>
      <c r="G335" s="26" t="str">
        <f t="shared" si="10"/>
        <v/>
      </c>
      <c r="H335" s="8" t="s">
        <v>4</v>
      </c>
      <c r="I335" s="8" t="str">
        <f t="shared" si="11"/>
        <v/>
      </c>
    </row>
    <row r="336" spans="1:9" x14ac:dyDescent="0.55000000000000004">
      <c r="A336" s="25" t="s">
        <v>4</v>
      </c>
      <c r="B336" s="25" t="s">
        <v>4</v>
      </c>
      <c r="C336" s="25" t="s">
        <v>841</v>
      </c>
      <c r="D336" s="25" t="s">
        <v>4</v>
      </c>
      <c r="E336" s="25" t="s">
        <v>4</v>
      </c>
      <c r="F336" s="25" t="s">
        <v>4</v>
      </c>
      <c r="G336" s="54" t="str">
        <f t="shared" si="10"/>
        <v/>
      </c>
      <c r="H336" s="25" t="s">
        <v>4</v>
      </c>
      <c r="I336" s="25" t="str">
        <f t="shared" si="11"/>
        <v>Im Wirtschaftsjahr geleistete Einlagen</v>
      </c>
    </row>
    <row r="337" spans="1:9" x14ac:dyDescent="0.55000000000000004">
      <c r="A337" s="8" t="s">
        <v>1669</v>
      </c>
      <c r="B337" s="8" t="s">
        <v>4</v>
      </c>
      <c r="C337" s="8" t="s">
        <v>827</v>
      </c>
      <c r="D337" s="8" t="s">
        <v>4</v>
      </c>
      <c r="E337" s="8" t="s">
        <v>1055</v>
      </c>
      <c r="F337" s="8" t="s">
        <v>4</v>
      </c>
      <c r="G337" s="26" t="str">
        <f t="shared" si="10"/>
        <v>49</v>
      </c>
      <c r="H337" s="8" t="s">
        <v>4</v>
      </c>
      <c r="I337" s="8" t="str">
        <f t="shared" si="11"/>
        <v>Einlagen, die in diesem Wirtschaftsjahr einkommenswirksam berücksichtigt worden sind, einschließlich entsprechender Erhöhungsbeträge i. S. des § 23 Abs. 2 und 3 UmwStG (Betrag lt. Zeile 63 der Anlage GK)</v>
      </c>
    </row>
    <row r="338" spans="1:9" x14ac:dyDescent="0.55000000000000004">
      <c r="A338" s="8" t="s">
        <v>1666</v>
      </c>
      <c r="B338" s="8" t="s">
        <v>4</v>
      </c>
      <c r="C338" s="8" t="s">
        <v>829</v>
      </c>
      <c r="D338" s="8" t="s">
        <v>4</v>
      </c>
      <c r="E338" s="8" t="s">
        <v>1007</v>
      </c>
      <c r="F338" s="8" t="s">
        <v>4</v>
      </c>
      <c r="G338" s="26" t="str">
        <f t="shared" si="10"/>
        <v>50</v>
      </c>
      <c r="H338" s="8" t="s">
        <v>4</v>
      </c>
      <c r="I338" s="8" t="str">
        <f t="shared" si="11"/>
        <v>Nicht erfolgswirksam gebuchte Einlagen i. S. des § 8 Abs. 3 Satz 4 KStG (Betrag lt. Zeile 49 der Anlage GK)</v>
      </c>
    </row>
    <row r="339" spans="1:9" x14ac:dyDescent="0.55000000000000004">
      <c r="A339" s="8" t="s">
        <v>1663</v>
      </c>
      <c r="B339" s="8" t="s">
        <v>4</v>
      </c>
      <c r="C339" s="8" t="s">
        <v>2959</v>
      </c>
      <c r="D339" s="8" t="s">
        <v>4</v>
      </c>
      <c r="E339" s="8" t="s">
        <v>2958</v>
      </c>
      <c r="F339" s="8" t="s">
        <v>4</v>
      </c>
      <c r="G339" s="26" t="str">
        <f t="shared" si="10"/>
        <v>51</v>
      </c>
      <c r="H339" s="8" t="s">
        <v>4</v>
      </c>
      <c r="I339" s="8" t="str">
        <f t="shared" si="11"/>
        <v>Minderabführungen, die ihre Ursache in vororganschaftlicher Zeit haben (§ 14 Abs. 3 Satz 2 KStG; lt. Zeile 21 der Anlage OG)</v>
      </c>
    </row>
    <row r="340" spans="1:9" x14ac:dyDescent="0.55000000000000004">
      <c r="A340" s="8" t="s">
        <v>1659</v>
      </c>
      <c r="B340" s="8" t="s">
        <v>4</v>
      </c>
      <c r="C340" s="8" t="s">
        <v>2957</v>
      </c>
      <c r="D340" s="8" t="s">
        <v>4</v>
      </c>
      <c r="E340" s="8" t="s">
        <v>2956</v>
      </c>
      <c r="F340" s="8" t="s">
        <v>4</v>
      </c>
      <c r="G340" s="26" t="str">
        <f t="shared" si="10"/>
        <v>52</v>
      </c>
      <c r="H340" s="8" t="s">
        <v>4</v>
      </c>
      <c r="I340" s="8" t="str">
        <f t="shared" si="11"/>
        <v>Sonstige im Wirtschaftsjahr geleistete Einlagen (z. B. Zugänge bei Einbringung nach §§ 20 oder 21 UmwStG in eine bestehende Körperschaft, Agio, Einlagen, die in einem früheren Wirtschaftsjahr einkommensmindernd berücksichtigt worden sind, Erhöhungsbeträge im Sinne des § 23 Abs. 2 und 3 UmwStG); ohne Beträge im Sinne der Zeilen 49 bis 51</v>
      </c>
    </row>
    <row r="341" spans="1:9" x14ac:dyDescent="0.55000000000000004">
      <c r="A341" s="8" t="s">
        <v>4</v>
      </c>
      <c r="B341" s="8" t="s">
        <v>4</v>
      </c>
      <c r="C341" s="8" t="s">
        <v>4</v>
      </c>
      <c r="D341" s="8" t="s">
        <v>4</v>
      </c>
      <c r="E341" s="8" t="s">
        <v>4</v>
      </c>
      <c r="F341" s="8" t="s">
        <v>4</v>
      </c>
      <c r="G341" s="26" t="str">
        <f t="shared" si="10"/>
        <v/>
      </c>
      <c r="H341" s="8" t="s">
        <v>4</v>
      </c>
      <c r="I341" s="8" t="str">
        <f t="shared" si="11"/>
        <v/>
      </c>
    </row>
    <row r="342" spans="1:9" x14ac:dyDescent="0.55000000000000004">
      <c r="A342" s="8" t="s">
        <v>1552</v>
      </c>
      <c r="B342" s="8" t="s">
        <v>4</v>
      </c>
      <c r="C342" s="8" t="s">
        <v>193</v>
      </c>
      <c r="D342" s="8" t="s">
        <v>4</v>
      </c>
      <c r="E342" s="8" t="s">
        <v>1214</v>
      </c>
      <c r="F342" s="8" t="s">
        <v>2955</v>
      </c>
      <c r="G342" s="26" t="str">
        <f t="shared" si="10"/>
        <v>66</v>
      </c>
      <c r="H342" s="8" t="s">
        <v>4</v>
      </c>
      <c r="I342" s="8" t="str">
        <f t="shared" si="11"/>
        <v>Zwischensumme</v>
      </c>
    </row>
    <row r="343" spans="1:9" x14ac:dyDescent="0.55000000000000004">
      <c r="A343" s="8" t="s">
        <v>4</v>
      </c>
      <c r="B343" s="8" t="s">
        <v>4</v>
      </c>
      <c r="C343" s="8" t="s">
        <v>4</v>
      </c>
      <c r="D343" s="8" t="s">
        <v>4</v>
      </c>
      <c r="E343" s="8" t="s">
        <v>4</v>
      </c>
      <c r="F343" s="8" t="s">
        <v>4</v>
      </c>
      <c r="G343" s="26" t="str">
        <f t="shared" si="10"/>
        <v/>
      </c>
      <c r="H343" s="8" t="s">
        <v>4</v>
      </c>
      <c r="I343" s="8" t="str">
        <f t="shared" si="11"/>
        <v/>
      </c>
    </row>
    <row r="344" spans="1:9" ht="21" x14ac:dyDescent="0.55000000000000004">
      <c r="A344" s="25" t="s">
        <v>4</v>
      </c>
      <c r="B344" s="25" t="s">
        <v>4</v>
      </c>
      <c r="C344" s="25" t="s">
        <v>842</v>
      </c>
      <c r="D344" s="25" t="s">
        <v>4</v>
      </c>
      <c r="E344" s="25" t="s">
        <v>4</v>
      </c>
      <c r="F344" s="25" t="s">
        <v>4</v>
      </c>
      <c r="G344" s="54" t="str">
        <f t="shared" si="10"/>
        <v/>
      </c>
      <c r="H344" s="25" t="s">
        <v>4</v>
      </c>
      <c r="I344" s="25" t="str">
        <f t="shared" si="11"/>
        <v>Anpassungen beim übernehmenden Rechtsträger bei Verschmelzungen, Auf- und Abspaltungen</v>
      </c>
    </row>
    <row r="345" spans="1:9" x14ac:dyDescent="0.55000000000000004">
      <c r="A345" s="8" t="s">
        <v>4</v>
      </c>
      <c r="B345" s="8" t="s">
        <v>4</v>
      </c>
      <c r="C345" s="8" t="s">
        <v>2954</v>
      </c>
      <c r="D345" s="8" t="s">
        <v>2953</v>
      </c>
      <c r="E345" s="8" t="s">
        <v>4</v>
      </c>
      <c r="F345" s="8" t="s">
        <v>4</v>
      </c>
      <c r="G345" s="26" t="str">
        <f t="shared" si="10"/>
        <v/>
      </c>
      <c r="H345" s="8" t="s">
        <v>4</v>
      </c>
      <c r="I345" s="8" t="str">
        <f t="shared" si="11"/>
        <v>Es haben mehrere Übernahmen stattgefunden</v>
      </c>
    </row>
    <row r="346" spans="1:9" x14ac:dyDescent="0.55000000000000004">
      <c r="A346" s="8" t="s">
        <v>1550</v>
      </c>
      <c r="B346" s="8" t="s">
        <v>4</v>
      </c>
      <c r="C346" s="8" t="s">
        <v>2952</v>
      </c>
      <c r="D346" s="8" t="s">
        <v>4</v>
      </c>
      <c r="E346" s="8" t="s">
        <v>2951</v>
      </c>
      <c r="F346" s="8" t="s">
        <v>4</v>
      </c>
      <c r="G346" s="26" t="str">
        <f t="shared" si="10"/>
        <v>67</v>
      </c>
      <c r="H346" s="8" t="s">
        <v>4</v>
      </c>
      <c r="I346" s="8" t="str">
        <f t="shared" si="11"/>
        <v>Zeilen 67 bis 80 nicht bei mehreren Übernahmen ausfüllen - siehe dazu Zeile 81 Bei Beteiligung des übernehmenden Rechtsträgers am übertragenden Rechtsträger oder bei nicht bestehendem Beteiligungsverhältnis der an der Umwandlung beteiligten Rechtsträger  Steuerliches Einlagekonto des übertragenden Rechtsträgers, ggf. gekürzt im Verhältnis der unmittelbaren oder mittelbaren Beteiligung des übernehmenden Rechtsträgers an dem übertragenden Rechtsträger (vgl. § 29 Abs. 2 Satz 2. § 29 Abs. 6 KStG)</v>
      </c>
    </row>
    <row r="347" spans="1:9" x14ac:dyDescent="0.55000000000000004">
      <c r="A347" s="8" t="s">
        <v>1545</v>
      </c>
      <c r="B347" s="8" t="s">
        <v>4</v>
      </c>
      <c r="C347" s="8" t="s">
        <v>2950</v>
      </c>
      <c r="D347" s="8" t="s">
        <v>2949</v>
      </c>
      <c r="E347" s="8" t="s">
        <v>4</v>
      </c>
      <c r="F347" s="8" t="s">
        <v>4</v>
      </c>
      <c r="G347" s="26" t="str">
        <f t="shared" si="10"/>
        <v>68</v>
      </c>
      <c r="H347" s="8" t="s">
        <v>4</v>
      </c>
      <c r="I347" s="8" t="str">
        <f t="shared" si="11"/>
        <v>Bei Beteiligung des übertragenden Rechtsträgers am übernehmenden Rechtsträger Fiktive Herabsetzung des Nennkapitals (§ 29 Abs. 1 KStG): Betrag des Nennkapitals des übernehmenden Rechtsträgers am steuerlichen Übertagungsstichtag</v>
      </c>
    </row>
    <row r="348" spans="1:9" x14ac:dyDescent="0.55000000000000004">
      <c r="A348" s="8" t="s">
        <v>1542</v>
      </c>
      <c r="B348" s="8" t="s">
        <v>4</v>
      </c>
      <c r="C348" s="8" t="s">
        <v>799</v>
      </c>
      <c r="D348" s="8" t="s">
        <v>2948</v>
      </c>
      <c r="E348" s="8" t="s">
        <v>4</v>
      </c>
      <c r="F348" s="8" t="s">
        <v>2947</v>
      </c>
      <c r="G348" s="26" t="str">
        <f t="shared" si="10"/>
        <v>69</v>
      </c>
      <c r="H348" s="8" t="s">
        <v>4</v>
      </c>
      <c r="I348" s="8" t="str">
        <f t="shared" si="11"/>
        <v>Abzug des Sonderausweises</v>
      </c>
    </row>
    <row r="349" spans="1:9" x14ac:dyDescent="0.55000000000000004">
      <c r="A349" s="8" t="s">
        <v>1539</v>
      </c>
      <c r="B349" s="8" t="s">
        <v>4</v>
      </c>
      <c r="C349" s="8" t="s">
        <v>794</v>
      </c>
      <c r="D349" s="8" t="s">
        <v>2946</v>
      </c>
      <c r="E349" s="8" t="s">
        <v>4</v>
      </c>
      <c r="F349" s="8" t="s">
        <v>4</v>
      </c>
      <c r="G349" s="26" t="str">
        <f t="shared" si="10"/>
        <v>70</v>
      </c>
      <c r="H349" s="8" t="s">
        <v>4</v>
      </c>
      <c r="I349" s="8" t="str">
        <f t="shared" si="11"/>
        <v>Ausstehende Einlagen in das Nennkapital</v>
      </c>
    </row>
    <row r="350" spans="1:9" x14ac:dyDescent="0.55000000000000004">
      <c r="A350" s="8" t="s">
        <v>1611</v>
      </c>
      <c r="B350" s="8" t="s">
        <v>4</v>
      </c>
      <c r="C350" s="8" t="s">
        <v>800</v>
      </c>
      <c r="D350" s="8" t="s">
        <v>2945</v>
      </c>
      <c r="E350" s="8" t="s">
        <v>2944</v>
      </c>
      <c r="F350" s="8" t="s">
        <v>4</v>
      </c>
      <c r="G350" s="26" t="str">
        <f t="shared" si="10"/>
        <v>71</v>
      </c>
      <c r="H350" s="8" t="s">
        <v>4</v>
      </c>
      <c r="I350" s="8" t="str">
        <f t="shared" si="11"/>
        <v>Verbleibender Betrag: Gutschrift beim steuerlichen Einlagekonto</v>
      </c>
    </row>
    <row r="351" spans="1:9" x14ac:dyDescent="0.55000000000000004">
      <c r="A351" s="8" t="s">
        <v>1609</v>
      </c>
      <c r="B351" s="8" t="s">
        <v>4</v>
      </c>
      <c r="C351" s="8" t="s">
        <v>193</v>
      </c>
      <c r="D351" s="8" t="s">
        <v>4</v>
      </c>
      <c r="E351" s="8" t="s">
        <v>2943</v>
      </c>
      <c r="F351" s="8" t="s">
        <v>2942</v>
      </c>
      <c r="G351" s="26" t="str">
        <f t="shared" si="10"/>
        <v>72</v>
      </c>
      <c r="H351" s="8" t="s">
        <v>4</v>
      </c>
      <c r="I351" s="8" t="str">
        <f t="shared" si="11"/>
        <v>Zwischensumme</v>
      </c>
    </row>
    <row r="352" spans="1:9" x14ac:dyDescent="0.55000000000000004">
      <c r="A352" s="8" t="s">
        <v>4</v>
      </c>
      <c r="B352" s="8" t="s">
        <v>4</v>
      </c>
      <c r="C352" s="8" t="s">
        <v>4</v>
      </c>
      <c r="D352" s="8" t="s">
        <v>4</v>
      </c>
      <c r="E352" s="8" t="s">
        <v>4</v>
      </c>
      <c r="F352" s="8" t="s">
        <v>4</v>
      </c>
      <c r="G352" s="26" t="str">
        <f t="shared" si="10"/>
        <v/>
      </c>
      <c r="H352" s="8" t="s">
        <v>4</v>
      </c>
      <c r="I352" s="8" t="str">
        <f t="shared" si="11"/>
        <v/>
      </c>
    </row>
    <row r="353" spans="1:9" x14ac:dyDescent="0.55000000000000004">
      <c r="A353" s="8" t="s">
        <v>1605</v>
      </c>
      <c r="B353" s="8" t="s">
        <v>4</v>
      </c>
      <c r="C353" s="8" t="s">
        <v>832</v>
      </c>
      <c r="D353" s="8" t="s">
        <v>4</v>
      </c>
      <c r="E353" s="8" t="s">
        <v>2941</v>
      </c>
      <c r="F353" s="8" t="s">
        <v>4</v>
      </c>
      <c r="G353" s="26" t="str">
        <f t="shared" si="10"/>
        <v>73</v>
      </c>
      <c r="H353" s="8" t="s">
        <v>4</v>
      </c>
      <c r="I353" s="8" t="str">
        <f t="shared" si="11"/>
        <v>Minderung des steuerlichen Einlagekontos des übernehmenden Rechtsträgers im Verhältnis der Beteiligung des übertragenden Rechtsträgers am übernehmenden Rechtsträger (§ 29 Abs. 2 Satz 3 KStG)</v>
      </c>
    </row>
    <row r="354" spans="1:9" x14ac:dyDescent="0.55000000000000004">
      <c r="A354" s="8" t="s">
        <v>1602</v>
      </c>
      <c r="B354" s="8" t="s">
        <v>4</v>
      </c>
      <c r="C354" s="8" t="s">
        <v>833</v>
      </c>
      <c r="D354" s="8" t="s">
        <v>4</v>
      </c>
      <c r="E354" s="8" t="s">
        <v>2940</v>
      </c>
      <c r="F354" s="8" t="s">
        <v>4</v>
      </c>
      <c r="G354" s="26" t="str">
        <f t="shared" si="10"/>
        <v>74</v>
      </c>
      <c r="H354" s="8" t="s">
        <v>4</v>
      </c>
      <c r="I354" s="8" t="str">
        <f t="shared" si="11"/>
        <v>Hinzurechnung des steuerlichen Einlagekontos des übertragenden Rechtsträgers</v>
      </c>
    </row>
    <row r="355" spans="1:9" x14ac:dyDescent="0.55000000000000004">
      <c r="A355" s="8" t="s">
        <v>1600</v>
      </c>
      <c r="B355" s="8" t="s">
        <v>4</v>
      </c>
      <c r="C355" s="8" t="s">
        <v>193</v>
      </c>
      <c r="D355" s="8" t="s">
        <v>4</v>
      </c>
      <c r="E355" s="8" t="s">
        <v>2939</v>
      </c>
      <c r="F355" s="8" t="s">
        <v>2938</v>
      </c>
      <c r="G355" s="26" t="str">
        <f t="shared" si="10"/>
        <v>75</v>
      </c>
      <c r="H355" s="8" t="s">
        <v>4</v>
      </c>
      <c r="I355" s="8" t="str">
        <f t="shared" si="11"/>
        <v>Zwischensumme</v>
      </c>
    </row>
    <row r="356" spans="1:9" x14ac:dyDescent="0.55000000000000004">
      <c r="A356" s="8" t="s">
        <v>4</v>
      </c>
      <c r="B356" s="8" t="s">
        <v>4</v>
      </c>
      <c r="C356" s="8" t="s">
        <v>4</v>
      </c>
      <c r="D356" s="8" t="s">
        <v>4</v>
      </c>
      <c r="E356" s="8" t="s">
        <v>4</v>
      </c>
      <c r="F356" s="8" t="s">
        <v>4</v>
      </c>
      <c r="G356" s="26" t="str">
        <f t="shared" si="10"/>
        <v/>
      </c>
      <c r="H356" s="8" t="s">
        <v>4</v>
      </c>
      <c r="I356" s="8" t="str">
        <f t="shared" si="11"/>
        <v/>
      </c>
    </row>
    <row r="357" spans="1:9" x14ac:dyDescent="0.55000000000000004">
      <c r="A357" s="8" t="s">
        <v>1598</v>
      </c>
      <c r="B357" s="8" t="s">
        <v>4</v>
      </c>
      <c r="C357" s="8" t="s">
        <v>2937</v>
      </c>
      <c r="D357" s="8" t="s">
        <v>2936</v>
      </c>
      <c r="E357" s="8" t="s">
        <v>4</v>
      </c>
      <c r="F357" s="8" t="s">
        <v>4</v>
      </c>
      <c r="G357" s="26" t="str">
        <f t="shared" si="10"/>
        <v>76</v>
      </c>
      <c r="H357" s="8" t="s">
        <v>4</v>
      </c>
      <c r="I357" s="8" t="str">
        <f t="shared" si="11"/>
        <v>Anpassung des Nennkapitals des übernehmenden Rechtsträgers (§ 29 Abs. 4 KStG) Bei Beteiligung des übertragenden Rechtsträgers am übernehmenden Rechtsträger: Betrag des Nennkapitals In allen anderen Fällen: Betrag der Erhöhung des Nennkapitals (nicht enthalten sein dürfen Beträge, die auf baren Zuzahlungen bzw. Sacheinlagen beruhen)</v>
      </c>
    </row>
    <row r="358" spans="1:9" x14ac:dyDescent="0.55000000000000004">
      <c r="A358" s="8" t="s">
        <v>1596</v>
      </c>
      <c r="B358" s="8" t="s">
        <v>4</v>
      </c>
      <c r="C358" s="8" t="s">
        <v>834</v>
      </c>
      <c r="D358" s="8" t="s">
        <v>2935</v>
      </c>
      <c r="E358" s="8" t="s">
        <v>4</v>
      </c>
      <c r="F358" s="8" t="s">
        <v>4</v>
      </c>
      <c r="G358" s="26" t="str">
        <f t="shared" si="10"/>
        <v>77</v>
      </c>
      <c r="H358" s="8" t="s">
        <v>4</v>
      </c>
      <c r="I358" s="8" t="str">
        <f t="shared" si="11"/>
        <v>Ausstehende Einlagen in das Nennkapital (Betrag lt. Zeile 70)</v>
      </c>
    </row>
    <row r="359" spans="1:9" x14ac:dyDescent="0.55000000000000004">
      <c r="A359" s="8" t="s">
        <v>1817</v>
      </c>
      <c r="B359" s="8" t="s">
        <v>4</v>
      </c>
      <c r="C359" s="8" t="s">
        <v>193</v>
      </c>
      <c r="D359" s="8" t="s">
        <v>2934</v>
      </c>
      <c r="E359" s="8" t="s">
        <v>4</v>
      </c>
      <c r="F359" s="8" t="s">
        <v>4</v>
      </c>
      <c r="G359" s="26" t="str">
        <f t="shared" si="10"/>
        <v>78</v>
      </c>
      <c r="H359" s="8" t="s">
        <v>4</v>
      </c>
      <c r="I359" s="8" t="str">
        <f t="shared" si="11"/>
        <v>Zwischensumme</v>
      </c>
    </row>
    <row r="360" spans="1:9" x14ac:dyDescent="0.55000000000000004">
      <c r="A360" s="8" t="s">
        <v>4</v>
      </c>
      <c r="B360" s="8" t="s">
        <v>4</v>
      </c>
      <c r="C360" s="8" t="s">
        <v>4</v>
      </c>
      <c r="D360" s="8" t="s">
        <v>4</v>
      </c>
      <c r="E360" s="8" t="s">
        <v>4</v>
      </c>
      <c r="F360" s="8" t="s">
        <v>4</v>
      </c>
      <c r="G360" s="26" t="str">
        <f t="shared" si="10"/>
        <v/>
      </c>
      <c r="H360" s="8" t="s">
        <v>4</v>
      </c>
      <c r="I360" s="8" t="str">
        <f t="shared" si="11"/>
        <v/>
      </c>
    </row>
    <row r="361" spans="1:9" x14ac:dyDescent="0.55000000000000004">
      <c r="A361" s="8" t="s">
        <v>1815</v>
      </c>
      <c r="B361" s="8" t="s">
        <v>4</v>
      </c>
      <c r="C361" s="8" t="s">
        <v>795</v>
      </c>
      <c r="D361" s="8" t="s">
        <v>2933</v>
      </c>
      <c r="E361" s="8" t="s">
        <v>2932</v>
      </c>
      <c r="F361" s="8" t="s">
        <v>4</v>
      </c>
      <c r="G361" s="26" t="str">
        <f t="shared" si="10"/>
        <v>79</v>
      </c>
      <c r="H361" s="8" t="s">
        <v>4</v>
      </c>
      <c r="I361" s="8" t="str">
        <f t="shared" si="11"/>
        <v>Hierfür Verwendung eines positiven Bestandes des steuerlichen Einlagekontos bis zu dessen Verbrauch</v>
      </c>
    </row>
    <row r="362" spans="1:9" x14ac:dyDescent="0.55000000000000004">
      <c r="A362" s="8" t="s">
        <v>1813</v>
      </c>
      <c r="B362" s="8" t="s">
        <v>4</v>
      </c>
      <c r="C362" s="8" t="s">
        <v>796</v>
      </c>
      <c r="D362" s="8" t="s">
        <v>2931</v>
      </c>
      <c r="E362" s="8" t="s">
        <v>4</v>
      </c>
      <c r="F362" s="8" t="s">
        <v>2930</v>
      </c>
      <c r="G362" s="26" t="str">
        <f t="shared" si="10"/>
        <v>80</v>
      </c>
      <c r="H362" s="8" t="s">
        <v>4</v>
      </c>
      <c r="I362" s="8" t="str">
        <f t="shared" si="11"/>
        <v>Verbleibender Betrag: Nennkapitalerhöhung aus sonstigen Rücklagen</v>
      </c>
    </row>
    <row r="363" spans="1:9" x14ac:dyDescent="0.55000000000000004">
      <c r="A363" s="8" t="s">
        <v>1810</v>
      </c>
      <c r="B363" s="8" t="s">
        <v>4</v>
      </c>
      <c r="C363" s="8" t="s">
        <v>835</v>
      </c>
      <c r="D363" s="8" t="s">
        <v>4</v>
      </c>
      <c r="E363" s="8" t="s">
        <v>2929</v>
      </c>
      <c r="F363" s="8" t="s">
        <v>2928</v>
      </c>
      <c r="G363" s="26" t="str">
        <f t="shared" si="10"/>
        <v>81</v>
      </c>
      <c r="H363" s="8" t="s">
        <v>4</v>
      </c>
      <c r="I363" s="8" t="str">
        <f t="shared" si="11"/>
        <v>Bei mehreren Übernahmen: Beträge i. S. der Zeilen 79 und 80 lt. gesonderter Ermittlung jeweils für jede Übernahme entsprechend der Zeilen 67 bis 78</v>
      </c>
    </row>
    <row r="364" spans="1:9" x14ac:dyDescent="0.55000000000000004">
      <c r="A364" s="8" t="s">
        <v>1808</v>
      </c>
      <c r="B364" s="8" t="s">
        <v>4</v>
      </c>
      <c r="C364" s="8" t="s">
        <v>193</v>
      </c>
      <c r="D364" s="8" t="s">
        <v>4</v>
      </c>
      <c r="E364" s="8" t="s">
        <v>2927</v>
      </c>
      <c r="F364" s="8" t="s">
        <v>2926</v>
      </c>
      <c r="G364" s="26" t="str">
        <f t="shared" si="10"/>
        <v>82</v>
      </c>
      <c r="H364" s="8" t="s">
        <v>4</v>
      </c>
      <c r="I364" s="8" t="str">
        <f t="shared" si="11"/>
        <v>Zwischensumme</v>
      </c>
    </row>
    <row r="365" spans="1:9" x14ac:dyDescent="0.55000000000000004">
      <c r="A365" s="8" t="s">
        <v>4</v>
      </c>
      <c r="B365" s="8" t="s">
        <v>4</v>
      </c>
      <c r="C365" s="8" t="s">
        <v>4</v>
      </c>
      <c r="D365" s="8" t="s">
        <v>4</v>
      </c>
      <c r="E365" s="8" t="s">
        <v>4</v>
      </c>
      <c r="F365" s="8" t="s">
        <v>4</v>
      </c>
      <c r="G365" s="26" t="str">
        <f t="shared" si="10"/>
        <v/>
      </c>
      <c r="H365" s="8" t="s">
        <v>4</v>
      </c>
      <c r="I365" s="8" t="str">
        <f t="shared" si="11"/>
        <v/>
      </c>
    </row>
    <row r="366" spans="1:9" ht="21" x14ac:dyDescent="0.55000000000000004">
      <c r="A366" s="25" t="s">
        <v>4</v>
      </c>
      <c r="B366" s="25" t="s">
        <v>4</v>
      </c>
      <c r="C366" s="25" t="s">
        <v>843</v>
      </c>
      <c r="D366" s="25" t="s">
        <v>4</v>
      </c>
      <c r="E366" s="25" t="s">
        <v>4</v>
      </c>
      <c r="F366" s="25" t="s">
        <v>4</v>
      </c>
      <c r="G366" s="54" t="str">
        <f t="shared" si="10"/>
        <v/>
      </c>
      <c r="H366" s="25" t="s">
        <v>4</v>
      </c>
      <c r="I366" s="25" t="str">
        <f t="shared" si="11"/>
        <v>Erhöhung des Nennkapitals durch Umwandlung von Rücklagen (§ 28 Abs. 1 KStG) - außerhalb einer Umwandlung i. S. des UmwStG</v>
      </c>
    </row>
    <row r="367" spans="1:9" x14ac:dyDescent="0.55000000000000004">
      <c r="A367" s="8" t="s">
        <v>1805</v>
      </c>
      <c r="B367" s="8" t="s">
        <v>4</v>
      </c>
      <c r="C367" s="8" t="s">
        <v>836</v>
      </c>
      <c r="D367" s="8" t="s">
        <v>2925</v>
      </c>
      <c r="E367" s="8" t="s">
        <v>4</v>
      </c>
      <c r="F367" s="8" t="s">
        <v>4</v>
      </c>
      <c r="G367" s="26" t="str">
        <f t="shared" si="10"/>
        <v>83</v>
      </c>
      <c r="H367" s="8" t="s">
        <v>4</v>
      </c>
      <c r="I367" s="8" t="str">
        <f t="shared" si="11"/>
        <v>Betrag der Erhöhung des Nennkapitals</v>
      </c>
    </row>
    <row r="368" spans="1:9" x14ac:dyDescent="0.55000000000000004">
      <c r="A368" s="8" t="s">
        <v>1803</v>
      </c>
      <c r="B368" s="8" t="s">
        <v>4</v>
      </c>
      <c r="C368" s="8" t="s">
        <v>795</v>
      </c>
      <c r="D368" s="8" t="s">
        <v>2924</v>
      </c>
      <c r="E368" s="8" t="s">
        <v>2923</v>
      </c>
      <c r="F368" s="8" t="s">
        <v>4</v>
      </c>
      <c r="G368" s="26" t="str">
        <f t="shared" si="10"/>
        <v>84</v>
      </c>
      <c r="H368" s="8" t="s">
        <v>4</v>
      </c>
      <c r="I368" s="8" t="str">
        <f t="shared" si="11"/>
        <v>Hierfür Verwendung eines positiven Bestandes des steuerlichen Einlagekontos bis zu dessen Verbrauch</v>
      </c>
    </row>
    <row r="369" spans="1:9" x14ac:dyDescent="0.55000000000000004">
      <c r="A369" s="8" t="s">
        <v>1801</v>
      </c>
      <c r="B369" s="8" t="s">
        <v>4</v>
      </c>
      <c r="C369" s="8" t="s">
        <v>796</v>
      </c>
      <c r="D369" s="8" t="s">
        <v>2922</v>
      </c>
      <c r="E369" s="8" t="s">
        <v>4</v>
      </c>
      <c r="F369" s="8" t="s">
        <v>2921</v>
      </c>
      <c r="G369" s="26" t="str">
        <f t="shared" si="10"/>
        <v>85</v>
      </c>
      <c r="H369" s="8" t="s">
        <v>4</v>
      </c>
      <c r="I369" s="8" t="str">
        <f t="shared" si="11"/>
        <v>Verbleibender Betrag: Nennkapitalerhöhung aus sonstigen Rücklagen</v>
      </c>
    </row>
    <row r="370" spans="1:9" x14ac:dyDescent="0.55000000000000004">
      <c r="A370" s="8" t="s">
        <v>4</v>
      </c>
      <c r="B370" s="8" t="s">
        <v>4</v>
      </c>
      <c r="C370" s="8" t="s">
        <v>4</v>
      </c>
      <c r="D370" s="8" t="s">
        <v>4</v>
      </c>
      <c r="E370" s="8" t="s">
        <v>4</v>
      </c>
      <c r="F370" s="8" t="s">
        <v>4</v>
      </c>
      <c r="G370" s="26" t="str">
        <f t="shared" si="10"/>
        <v/>
      </c>
      <c r="H370" s="8" t="s">
        <v>4</v>
      </c>
      <c r="I370" s="8" t="str">
        <f t="shared" si="11"/>
        <v/>
      </c>
    </row>
    <row r="371" spans="1:9" x14ac:dyDescent="0.55000000000000004">
      <c r="A371" s="25" t="s">
        <v>4</v>
      </c>
      <c r="B371" s="25" t="s">
        <v>4</v>
      </c>
      <c r="C371" s="25" t="s">
        <v>844</v>
      </c>
      <c r="D371" s="25" t="s">
        <v>4</v>
      </c>
      <c r="E371" s="25" t="s">
        <v>4</v>
      </c>
      <c r="F371" s="25" t="s">
        <v>4</v>
      </c>
      <c r="G371" s="54" t="str">
        <f t="shared" si="10"/>
        <v/>
      </c>
      <c r="H371" s="25" t="s">
        <v>4</v>
      </c>
      <c r="I371" s="25" t="str">
        <f t="shared" si="11"/>
        <v>Weiterveräußerung oder Einziehung eigener Anteile</v>
      </c>
    </row>
    <row r="372" spans="1:9" x14ac:dyDescent="0.55000000000000004">
      <c r="A372" s="8" t="s">
        <v>1797</v>
      </c>
      <c r="B372" s="8" t="s">
        <v>4</v>
      </c>
      <c r="C372" s="8" t="s">
        <v>2920</v>
      </c>
      <c r="D372" s="8" t="s">
        <v>4</v>
      </c>
      <c r="E372" s="8" t="s">
        <v>2919</v>
      </c>
      <c r="F372" s="8" t="s">
        <v>4</v>
      </c>
      <c r="G372" s="26" t="str">
        <f t="shared" si="10"/>
        <v>87</v>
      </c>
      <c r="H372" s="8" t="s">
        <v>4</v>
      </c>
      <c r="I372" s="8" t="str">
        <f t="shared" si="11"/>
        <v>Weiterveräußerung zu einem Veräußerungspreis über dem Nennbetrag: Differenzbetrag zwischen Nennbetrag und Veräußerungspreis</v>
      </c>
    </row>
    <row r="373" spans="1:9" x14ac:dyDescent="0.55000000000000004">
      <c r="A373" s="8" t="s">
        <v>1795</v>
      </c>
      <c r="B373" s="8" t="s">
        <v>4</v>
      </c>
      <c r="C373" s="8" t="s">
        <v>193</v>
      </c>
      <c r="D373" s="8" t="s">
        <v>4</v>
      </c>
      <c r="E373" s="8" t="s">
        <v>2918</v>
      </c>
      <c r="F373" s="8" t="s">
        <v>2917</v>
      </c>
      <c r="G373" s="26" t="str">
        <f t="shared" si="10"/>
        <v>88</v>
      </c>
      <c r="H373" s="8" t="s">
        <v>4</v>
      </c>
      <c r="I373" s="8" t="str">
        <f t="shared" si="11"/>
        <v>Zwischensumme</v>
      </c>
    </row>
    <row r="374" spans="1:9" x14ac:dyDescent="0.55000000000000004">
      <c r="A374" s="8" t="s">
        <v>4</v>
      </c>
      <c r="B374" s="8" t="s">
        <v>4</v>
      </c>
      <c r="C374" s="8" t="s">
        <v>4</v>
      </c>
      <c r="D374" s="8" t="s">
        <v>4</v>
      </c>
      <c r="E374" s="8" t="s">
        <v>4</v>
      </c>
      <c r="F374" s="8" t="s">
        <v>4</v>
      </c>
      <c r="G374" s="26" t="str">
        <f t="shared" si="10"/>
        <v/>
      </c>
      <c r="H374" s="8" t="s">
        <v>4</v>
      </c>
      <c r="I374" s="8" t="str">
        <f t="shared" si="11"/>
        <v/>
      </c>
    </row>
    <row r="375" spans="1:9" x14ac:dyDescent="0.55000000000000004">
      <c r="A375" s="8" t="s">
        <v>1792</v>
      </c>
      <c r="B375" s="8" t="s">
        <v>4</v>
      </c>
      <c r="C375" s="8" t="s">
        <v>2916</v>
      </c>
      <c r="D375" s="8" t="s">
        <v>2915</v>
      </c>
      <c r="E375" s="8" t="s">
        <v>4</v>
      </c>
      <c r="F375" s="8" t="s">
        <v>4</v>
      </c>
      <c r="G375" s="26" t="str">
        <f t="shared" si="10"/>
        <v>89</v>
      </c>
      <c r="H375" s="8" t="s">
        <v>4</v>
      </c>
      <c r="I375" s="8" t="str">
        <f t="shared" si="11"/>
        <v>Weiterveräußerung zu einem Veräußerungspreis unter dem Nennbetrag oder Einziehung eigener Anteile ohne Kapitalherabsetzung:  Bei Weiterveräußerung: Differenzbetrag zwischen Nennbetrag und Veräußerungspreis   Bei Einziehung ohne Kapitalherabsetzung: Nennbetrag der eingezogenen eigenen Anteile</v>
      </c>
    </row>
    <row r="376" spans="1:9" x14ac:dyDescent="0.55000000000000004">
      <c r="A376" s="8" t="s">
        <v>1790</v>
      </c>
      <c r="B376" s="8" t="s">
        <v>4</v>
      </c>
      <c r="C376" s="8" t="s">
        <v>795</v>
      </c>
      <c r="D376" s="8" t="s">
        <v>2914</v>
      </c>
      <c r="E376" s="8" t="s">
        <v>2913</v>
      </c>
      <c r="F376" s="8" t="s">
        <v>4</v>
      </c>
      <c r="G376" s="26" t="str">
        <f t="shared" si="10"/>
        <v>90</v>
      </c>
      <c r="H376" s="8" t="s">
        <v>4</v>
      </c>
      <c r="I376" s="8" t="str">
        <f t="shared" si="11"/>
        <v>Hierfür Verwendung eines positiven Bestandes des steuerlichen Einlagekontos bis zu dessen Verbrauch</v>
      </c>
    </row>
    <row r="377" spans="1:9" x14ac:dyDescent="0.55000000000000004">
      <c r="A377" s="8" t="s">
        <v>1787</v>
      </c>
      <c r="B377" s="8" t="s">
        <v>4</v>
      </c>
      <c r="C377" s="8" t="s">
        <v>796</v>
      </c>
      <c r="D377" s="8" t="s">
        <v>2912</v>
      </c>
      <c r="E377" s="8" t="s">
        <v>4</v>
      </c>
      <c r="F377" s="8" t="s">
        <v>2911</v>
      </c>
      <c r="G377" s="26" t="str">
        <f t="shared" si="10"/>
        <v>91</v>
      </c>
      <c r="H377" s="8" t="s">
        <v>4</v>
      </c>
      <c r="I377" s="8" t="str">
        <f t="shared" si="11"/>
        <v>Verbleibender Betrag: Nennkapitalerhöhung aus sonstigen Rücklagen</v>
      </c>
    </row>
    <row r="378" spans="1:9" x14ac:dyDescent="0.55000000000000004">
      <c r="A378" s="8" t="s">
        <v>1785</v>
      </c>
      <c r="B378" s="8" t="s">
        <v>4</v>
      </c>
      <c r="C378" s="8" t="s">
        <v>193</v>
      </c>
      <c r="D378" s="8" t="s">
        <v>4</v>
      </c>
      <c r="E378" s="8" t="s">
        <v>2910</v>
      </c>
      <c r="F378" s="8" t="s">
        <v>2909</v>
      </c>
      <c r="G378" s="26" t="str">
        <f t="shared" si="10"/>
        <v>92</v>
      </c>
      <c r="H378" s="8" t="s">
        <v>4</v>
      </c>
      <c r="I378" s="8" t="str">
        <f t="shared" si="11"/>
        <v>Zwischensumme</v>
      </c>
    </row>
    <row r="379" spans="1:9" x14ac:dyDescent="0.55000000000000004">
      <c r="A379" s="8" t="s">
        <v>4</v>
      </c>
      <c r="B379" s="8" t="s">
        <v>4</v>
      </c>
      <c r="C379" s="8" t="s">
        <v>4</v>
      </c>
      <c r="D379" s="8" t="s">
        <v>4</v>
      </c>
      <c r="E379" s="8" t="s">
        <v>4</v>
      </c>
      <c r="F379" s="8" t="s">
        <v>4</v>
      </c>
      <c r="G379" s="26" t="str">
        <f t="shared" si="10"/>
        <v/>
      </c>
      <c r="H379" s="8" t="s">
        <v>4</v>
      </c>
      <c r="I379" s="8" t="str">
        <f t="shared" si="11"/>
        <v/>
      </c>
    </row>
    <row r="380" spans="1:9" x14ac:dyDescent="0.55000000000000004">
      <c r="A380" s="25" t="s">
        <v>4</v>
      </c>
      <c r="B380" s="25" t="s">
        <v>4</v>
      </c>
      <c r="C380" s="25" t="s">
        <v>845</v>
      </c>
      <c r="D380" s="25" t="s">
        <v>4</v>
      </c>
      <c r="E380" s="25" t="s">
        <v>4</v>
      </c>
      <c r="F380" s="25" t="s">
        <v>4</v>
      </c>
      <c r="G380" s="54" t="str">
        <f t="shared" si="10"/>
        <v/>
      </c>
      <c r="H380" s="25" t="s">
        <v>4</v>
      </c>
      <c r="I380" s="25" t="str">
        <f t="shared" si="11"/>
        <v>Anpassungen beim übertragenden Rechtsträger bei Abspaltung</v>
      </c>
    </row>
    <row r="381" spans="1:9" x14ac:dyDescent="0.55000000000000004">
      <c r="A381" s="8" t="s">
        <v>1783</v>
      </c>
      <c r="B381" s="8" t="s">
        <v>4</v>
      </c>
      <c r="C381" s="8" t="s">
        <v>2908</v>
      </c>
      <c r="D381" s="8" t="s">
        <v>2907</v>
      </c>
      <c r="E381" s="8" t="s">
        <v>4</v>
      </c>
      <c r="F381" s="8" t="s">
        <v>4</v>
      </c>
      <c r="G381" s="26" t="str">
        <f t="shared" si="10"/>
        <v>93</v>
      </c>
      <c r="H381" s="8" t="s">
        <v>4</v>
      </c>
      <c r="I381" s="8" t="str">
        <f t="shared" si="11"/>
        <v>Fiktive Herabsetzung des Nennkapitals nach § 29 Abs. 1 KStG Betrag des Nennkapitals am steuerlichen Übertragungsstichtag</v>
      </c>
    </row>
    <row r="382" spans="1:9" x14ac:dyDescent="0.55000000000000004">
      <c r="A382" s="8" t="s">
        <v>1781</v>
      </c>
      <c r="B382" s="8" t="s">
        <v>4</v>
      </c>
      <c r="C382" s="8" t="s">
        <v>799</v>
      </c>
      <c r="D382" s="8" t="s">
        <v>2906</v>
      </c>
      <c r="E382" s="8" t="s">
        <v>4</v>
      </c>
      <c r="F382" s="8" t="s">
        <v>2905</v>
      </c>
      <c r="G382" s="26" t="str">
        <f t="shared" si="10"/>
        <v>94</v>
      </c>
      <c r="H382" s="8" t="s">
        <v>4</v>
      </c>
      <c r="I382" s="8" t="str">
        <f t="shared" si="11"/>
        <v>Abzug des Sonderausweises</v>
      </c>
    </row>
    <row r="383" spans="1:9" x14ac:dyDescent="0.55000000000000004">
      <c r="A383" s="8" t="s">
        <v>1779</v>
      </c>
      <c r="B383" s="8" t="s">
        <v>4</v>
      </c>
      <c r="C383" s="8" t="s">
        <v>794</v>
      </c>
      <c r="D383" s="8" t="s">
        <v>2904</v>
      </c>
      <c r="E383" s="8" t="s">
        <v>4</v>
      </c>
      <c r="F383" s="8" t="s">
        <v>4</v>
      </c>
      <c r="G383" s="26" t="str">
        <f t="shared" si="10"/>
        <v>95</v>
      </c>
      <c r="H383" s="8" t="s">
        <v>4</v>
      </c>
      <c r="I383" s="8" t="str">
        <f t="shared" si="11"/>
        <v>Ausstehende Einlagen in das Nennkapital</v>
      </c>
    </row>
    <row r="384" spans="1:9" x14ac:dyDescent="0.55000000000000004">
      <c r="A384" s="8" t="s">
        <v>1777</v>
      </c>
      <c r="B384" s="8" t="s">
        <v>4</v>
      </c>
      <c r="C384" s="8" t="s">
        <v>800</v>
      </c>
      <c r="D384" s="8" t="s">
        <v>2903</v>
      </c>
      <c r="E384" s="8" t="s">
        <v>2902</v>
      </c>
      <c r="F384" s="8" t="s">
        <v>4</v>
      </c>
      <c r="G384" s="26" t="str">
        <f t="shared" si="10"/>
        <v>96</v>
      </c>
      <c r="H384" s="8" t="s">
        <v>4</v>
      </c>
      <c r="I384" s="8" t="str">
        <f t="shared" si="11"/>
        <v>Verbleibender Betrag: Gutschrift beim steuerlichen Einlagekonto</v>
      </c>
    </row>
    <row r="385" spans="1:9" x14ac:dyDescent="0.55000000000000004">
      <c r="A385" s="8" t="s">
        <v>1774</v>
      </c>
      <c r="B385" s="8" t="s">
        <v>4</v>
      </c>
      <c r="C385" s="8" t="s">
        <v>193</v>
      </c>
      <c r="D385" s="8" t="s">
        <v>4</v>
      </c>
      <c r="E385" s="8" t="s">
        <v>2901</v>
      </c>
      <c r="F385" s="8" t="s">
        <v>2900</v>
      </c>
      <c r="G385" s="26" t="str">
        <f t="shared" ref="G385:G448" si="12">A385</f>
        <v>97</v>
      </c>
      <c r="H385" s="8" t="s">
        <v>4</v>
      </c>
      <c r="I385" s="8" t="str">
        <f t="shared" ref="I385:I448" si="13">C385</f>
        <v>Zwischensumme</v>
      </c>
    </row>
    <row r="386" spans="1:9" x14ac:dyDescent="0.55000000000000004">
      <c r="A386" s="8" t="s">
        <v>4</v>
      </c>
      <c r="B386" s="8" t="s">
        <v>4</v>
      </c>
      <c r="C386" s="8" t="s">
        <v>4</v>
      </c>
      <c r="D386" s="8" t="s">
        <v>4</v>
      </c>
      <c r="E386" s="8" t="s">
        <v>4</v>
      </c>
      <c r="F386" s="8" t="s">
        <v>4</v>
      </c>
      <c r="G386" s="26" t="str">
        <f t="shared" si="12"/>
        <v/>
      </c>
      <c r="H386" s="8" t="s">
        <v>4</v>
      </c>
      <c r="I386" s="8" t="str">
        <f t="shared" si="13"/>
        <v/>
      </c>
    </row>
    <row r="387" spans="1:9" x14ac:dyDescent="0.55000000000000004">
      <c r="A387" s="8" t="s">
        <v>1772</v>
      </c>
      <c r="B387" s="8" t="s">
        <v>4</v>
      </c>
      <c r="C387" s="8" t="s">
        <v>2899</v>
      </c>
      <c r="D387" s="8" t="s">
        <v>2898</v>
      </c>
      <c r="E387" s="8" t="s">
        <v>4</v>
      </c>
      <c r="F387" s="8" t="s">
        <v>4</v>
      </c>
      <c r="G387" s="26" t="str">
        <f t="shared" si="12"/>
        <v>98</v>
      </c>
      <c r="H387" s="8" t="s">
        <v>4</v>
      </c>
      <c r="I387" s="8" t="str">
        <f t="shared" si="13"/>
        <v>Verringerung des steuerlichen Einlagekontos im Verhältnis des übergehenden Vermögens nach § 29 Abs. 3 KStG  Betrag lt. Zeile 97 Spalte 3</v>
      </c>
    </row>
    <row r="388" spans="1:9" x14ac:dyDescent="0.55000000000000004">
      <c r="A388" s="8" t="s">
        <v>1769</v>
      </c>
      <c r="B388" s="8" t="s">
        <v>4</v>
      </c>
      <c r="C388" s="8" t="s">
        <v>2897</v>
      </c>
      <c r="D388" s="8" t="s">
        <v>2896</v>
      </c>
      <c r="E388" s="8" t="s">
        <v>4</v>
      </c>
      <c r="F388" s="8" t="s">
        <v>4</v>
      </c>
      <c r="G388" s="26" t="str">
        <f t="shared" si="12"/>
        <v>99</v>
      </c>
      <c r="H388" s="8" t="s">
        <v>4</v>
      </c>
      <c r="I388" s="8" t="str">
        <f t="shared" si="13"/>
        <v>Korrektur um in den Zeilen 25 bis 85 enthaltene Zu- und Abgänge aufgrund von Sachverhalten, die nach dem steuerlichen Übertragungsstichtag verwirklicht wurden (lt. gesonderter Ermittlung)</v>
      </c>
    </row>
    <row r="389" spans="1:9" x14ac:dyDescent="0.55000000000000004">
      <c r="A389" s="8" t="s">
        <v>1767</v>
      </c>
      <c r="B389" s="8" t="s">
        <v>4</v>
      </c>
      <c r="C389" s="8" t="s">
        <v>193</v>
      </c>
      <c r="D389" s="8" t="s">
        <v>2895</v>
      </c>
      <c r="E389" s="8" t="s">
        <v>4</v>
      </c>
      <c r="F389" s="8" t="s">
        <v>4</v>
      </c>
      <c r="G389" s="26" t="str">
        <f t="shared" si="12"/>
        <v>100</v>
      </c>
      <c r="H389" s="8" t="s">
        <v>4</v>
      </c>
      <c r="I389" s="8" t="str">
        <f t="shared" si="13"/>
        <v>Zwischensumme</v>
      </c>
    </row>
    <row r="390" spans="1:9" x14ac:dyDescent="0.55000000000000004">
      <c r="A390" s="8" t="s">
        <v>4</v>
      </c>
      <c r="B390" s="8" t="s">
        <v>4</v>
      </c>
      <c r="C390" s="8" t="s">
        <v>4</v>
      </c>
      <c r="D390" s="8" t="s">
        <v>4</v>
      </c>
      <c r="E390" s="8" t="s">
        <v>4</v>
      </c>
      <c r="F390" s="8" t="s">
        <v>4</v>
      </c>
      <c r="G390" s="26" t="str">
        <f t="shared" si="12"/>
        <v/>
      </c>
      <c r="H390" s="8" t="s">
        <v>4</v>
      </c>
      <c r="I390" s="8" t="str">
        <f t="shared" si="13"/>
        <v/>
      </c>
    </row>
    <row r="391" spans="1:9" x14ac:dyDescent="0.55000000000000004">
      <c r="A391" s="8" t="s">
        <v>1765</v>
      </c>
      <c r="B391" s="8" t="s">
        <v>4</v>
      </c>
      <c r="C391" s="8" t="s">
        <v>793</v>
      </c>
      <c r="D391" s="8" t="s">
        <v>2894</v>
      </c>
      <c r="E391" s="8" t="s">
        <v>2893</v>
      </c>
      <c r="F391" s="8" t="s">
        <v>4</v>
      </c>
      <c r="G391" s="26" t="str">
        <f t="shared" si="12"/>
        <v>101</v>
      </c>
      <c r="H391" s="8" t="s">
        <v>4</v>
      </c>
      <c r="I391" s="8" t="str">
        <f t="shared" si="13"/>
        <v>Verringerung des steuerlichen Einlagekontos (Betrag lt. Zeile 100) in Höhe von (Angabe in %)</v>
      </c>
    </row>
    <row r="392" spans="1:9" x14ac:dyDescent="0.55000000000000004">
      <c r="A392" s="8" t="s">
        <v>1762</v>
      </c>
      <c r="B392" s="8" t="s">
        <v>4</v>
      </c>
      <c r="C392" s="8" t="s">
        <v>193</v>
      </c>
      <c r="D392" s="8" t="s">
        <v>4</v>
      </c>
      <c r="E392" s="8" t="s">
        <v>2882</v>
      </c>
      <c r="F392" s="8" t="s">
        <v>2892</v>
      </c>
      <c r="G392" s="26" t="str">
        <f t="shared" si="12"/>
        <v>102</v>
      </c>
      <c r="H392" s="8" t="s">
        <v>4</v>
      </c>
      <c r="I392" s="8" t="str">
        <f t="shared" si="13"/>
        <v>Zwischensumme</v>
      </c>
    </row>
    <row r="393" spans="1:9" x14ac:dyDescent="0.55000000000000004">
      <c r="A393" s="8" t="s">
        <v>4</v>
      </c>
      <c r="B393" s="8" t="s">
        <v>4</v>
      </c>
      <c r="C393" s="8" t="s">
        <v>4</v>
      </c>
      <c r="D393" s="8" t="s">
        <v>4</v>
      </c>
      <c r="E393" s="8" t="s">
        <v>4</v>
      </c>
      <c r="F393" s="8" t="s">
        <v>4</v>
      </c>
      <c r="G393" s="26" t="str">
        <f t="shared" si="12"/>
        <v/>
      </c>
      <c r="H393" s="8" t="s">
        <v>4</v>
      </c>
      <c r="I393" s="8" t="str">
        <f t="shared" si="13"/>
        <v/>
      </c>
    </row>
    <row r="394" spans="1:9" x14ac:dyDescent="0.55000000000000004">
      <c r="A394" s="8" t="s">
        <v>966</v>
      </c>
      <c r="B394" s="8" t="s">
        <v>4</v>
      </c>
      <c r="C394" s="8" t="s">
        <v>2891</v>
      </c>
      <c r="D394" s="8" t="s">
        <v>2890</v>
      </c>
      <c r="E394" s="8" t="s">
        <v>4</v>
      </c>
      <c r="F394" s="8" t="s">
        <v>4</v>
      </c>
      <c r="G394" s="26" t="str">
        <f t="shared" si="12"/>
        <v>103</v>
      </c>
      <c r="H394" s="8" t="s">
        <v>4</v>
      </c>
      <c r="I394" s="8" t="str">
        <f t="shared" si="13"/>
        <v>Anpassung des Nennkapitals des übertragenden Rechtsträgers nach § 29 Abs. 4 KStG Höhe des Nennkapitals nach der Übertragung</v>
      </c>
    </row>
    <row r="395" spans="1:9" x14ac:dyDescent="0.55000000000000004">
      <c r="A395" s="8" t="s">
        <v>2157</v>
      </c>
      <c r="B395" s="8" t="s">
        <v>4</v>
      </c>
      <c r="C395" s="8" t="s">
        <v>794</v>
      </c>
      <c r="D395" s="8" t="s">
        <v>2889</v>
      </c>
      <c r="E395" s="8" t="s">
        <v>4</v>
      </c>
      <c r="F395" s="8" t="s">
        <v>4</v>
      </c>
      <c r="G395" s="26" t="str">
        <f t="shared" si="12"/>
        <v>104</v>
      </c>
      <c r="H395" s="8" t="s">
        <v>4</v>
      </c>
      <c r="I395" s="8" t="str">
        <f t="shared" si="13"/>
        <v>Ausstehende Einlagen in das Nennkapital</v>
      </c>
    </row>
    <row r="396" spans="1:9" x14ac:dyDescent="0.55000000000000004">
      <c r="A396" s="8" t="s">
        <v>2155</v>
      </c>
      <c r="B396" s="8" t="s">
        <v>4</v>
      </c>
      <c r="C396" s="8" t="s">
        <v>193</v>
      </c>
      <c r="D396" s="8" t="s">
        <v>2888</v>
      </c>
      <c r="E396" s="8" t="s">
        <v>4</v>
      </c>
      <c r="F396" s="8" t="s">
        <v>4</v>
      </c>
      <c r="G396" s="26" t="str">
        <f t="shared" si="12"/>
        <v>105</v>
      </c>
      <c r="H396" s="8" t="s">
        <v>4</v>
      </c>
      <c r="I396" s="8" t="str">
        <f t="shared" si="13"/>
        <v>Zwischensumme</v>
      </c>
    </row>
    <row r="397" spans="1:9" x14ac:dyDescent="0.55000000000000004">
      <c r="A397" s="8" t="s">
        <v>4</v>
      </c>
      <c r="B397" s="8" t="s">
        <v>4</v>
      </c>
      <c r="C397" s="8" t="s">
        <v>4</v>
      </c>
      <c r="D397" s="8" t="s">
        <v>4</v>
      </c>
      <c r="E397" s="8" t="s">
        <v>4</v>
      </c>
      <c r="F397" s="8" t="s">
        <v>4</v>
      </c>
      <c r="G397" s="26" t="str">
        <f t="shared" si="12"/>
        <v/>
      </c>
      <c r="H397" s="8" t="s">
        <v>4</v>
      </c>
      <c r="I397" s="8" t="str">
        <f t="shared" si="13"/>
        <v/>
      </c>
    </row>
    <row r="398" spans="1:9" x14ac:dyDescent="0.55000000000000004">
      <c r="A398" s="8" t="s">
        <v>2153</v>
      </c>
      <c r="B398" s="8" t="s">
        <v>4</v>
      </c>
      <c r="C398" s="8" t="s">
        <v>795</v>
      </c>
      <c r="D398" s="8" t="s">
        <v>2887</v>
      </c>
      <c r="E398" s="8" t="s">
        <v>2886</v>
      </c>
      <c r="F398" s="8" t="s">
        <v>4</v>
      </c>
      <c r="G398" s="26" t="str">
        <f t="shared" si="12"/>
        <v>106</v>
      </c>
      <c r="H398" s="8" t="s">
        <v>4</v>
      </c>
      <c r="I398" s="8" t="str">
        <f t="shared" si="13"/>
        <v>Hierfür Verwendung eines positiven Bestandes des steuerlichen Einlagekontos bis zu dessen Verbrauch</v>
      </c>
    </row>
    <row r="399" spans="1:9" x14ac:dyDescent="0.55000000000000004">
      <c r="A399" s="8" t="s">
        <v>2151</v>
      </c>
      <c r="B399" s="8" t="s">
        <v>4</v>
      </c>
      <c r="C399" s="8" t="s">
        <v>796</v>
      </c>
      <c r="D399" s="8" t="s">
        <v>2885</v>
      </c>
      <c r="E399" s="8" t="s">
        <v>4</v>
      </c>
      <c r="F399" s="8" t="s">
        <v>2884</v>
      </c>
      <c r="G399" s="26" t="str">
        <f t="shared" si="12"/>
        <v>107</v>
      </c>
      <c r="H399" s="8" t="s">
        <v>4</v>
      </c>
      <c r="I399" s="8" t="str">
        <f t="shared" si="13"/>
        <v>Verbleibender Betrag: Nennkapitalerhöhung aus sonstigen Rücklagen</v>
      </c>
    </row>
    <row r="400" spans="1:9" x14ac:dyDescent="0.55000000000000004">
      <c r="A400" s="8" t="s">
        <v>2149</v>
      </c>
      <c r="B400" s="8" t="s">
        <v>4</v>
      </c>
      <c r="C400" s="8" t="s">
        <v>193</v>
      </c>
      <c r="D400" s="8" t="s">
        <v>4</v>
      </c>
      <c r="E400" s="8" t="s">
        <v>2883</v>
      </c>
      <c r="F400" s="8" t="s">
        <v>2882</v>
      </c>
      <c r="G400" s="26" t="str">
        <f t="shared" si="12"/>
        <v>108</v>
      </c>
      <c r="H400" s="8" t="s">
        <v>4</v>
      </c>
      <c r="I400" s="8" t="str">
        <f t="shared" si="13"/>
        <v>Zwischensumme</v>
      </c>
    </row>
    <row r="401" spans="1:9" x14ac:dyDescent="0.55000000000000004">
      <c r="A401" s="8" t="s">
        <v>4</v>
      </c>
      <c r="B401" s="8" t="s">
        <v>4</v>
      </c>
      <c r="C401" s="8" t="s">
        <v>4</v>
      </c>
      <c r="D401" s="8" t="s">
        <v>4</v>
      </c>
      <c r="E401" s="8" t="s">
        <v>4</v>
      </c>
      <c r="F401" s="8" t="s">
        <v>4</v>
      </c>
      <c r="G401" s="26" t="str">
        <f t="shared" si="12"/>
        <v/>
      </c>
      <c r="H401" s="8" t="s">
        <v>4</v>
      </c>
      <c r="I401" s="8" t="str">
        <f t="shared" si="13"/>
        <v/>
      </c>
    </row>
    <row r="402" spans="1:9" x14ac:dyDescent="0.55000000000000004">
      <c r="A402" s="8" t="s">
        <v>2143</v>
      </c>
      <c r="B402" s="8" t="s">
        <v>4</v>
      </c>
      <c r="C402" s="8" t="s">
        <v>2881</v>
      </c>
      <c r="D402" s="8" t="s">
        <v>4</v>
      </c>
      <c r="E402" s="8" t="s">
        <v>2880</v>
      </c>
      <c r="F402" s="8" t="s">
        <v>4</v>
      </c>
      <c r="G402" s="26" t="str">
        <f t="shared" si="12"/>
        <v>109</v>
      </c>
      <c r="H402" s="8" t="s">
        <v>4</v>
      </c>
      <c r="I402" s="8" t="str">
        <f t="shared" si="13"/>
        <v>Verringerung des steuerlichen Einlagekontos im Falle von Leistungen, die nicht bis zum steuerlichen Übertragungsstichtag erfolgt sind bzw. als erfolgt gelten: _ Betrag lt. Zeile 23, höchstens Summe der Beträge lt. Zeile 99 Vorspalte und Zeile 108 Spalte 3, wenn Summe positiv oder _ insoweit nach § 27 Abs. 5 KStG zu berücksichtigender Betrag</v>
      </c>
    </row>
    <row r="403" spans="1:9" ht="21" x14ac:dyDescent="0.55000000000000004">
      <c r="A403" s="25" t="s">
        <v>4</v>
      </c>
      <c r="B403" s="25" t="s">
        <v>4</v>
      </c>
      <c r="C403" s="25" t="s">
        <v>846</v>
      </c>
      <c r="D403" s="25" t="s">
        <v>4</v>
      </c>
      <c r="E403" s="25" t="s">
        <v>4</v>
      </c>
      <c r="F403" s="25" t="s">
        <v>4</v>
      </c>
      <c r="G403" s="54" t="str">
        <f t="shared" si="12"/>
        <v/>
      </c>
      <c r="H403" s="25" t="s">
        <v>4</v>
      </c>
      <c r="I403" s="25" t="str">
        <f t="shared" si="13"/>
        <v>Anpassung beim übertragenden Rechtsträger bei Verschmelzung, Aufspaltung oder beim Formwechsel auf eine Personengesellschaft</v>
      </c>
    </row>
    <row r="404" spans="1:9" x14ac:dyDescent="0.55000000000000004">
      <c r="A404" s="8" t="s">
        <v>2140</v>
      </c>
      <c r="B404" s="8" t="s">
        <v>4</v>
      </c>
      <c r="C404" s="8" t="s">
        <v>798</v>
      </c>
      <c r="D404" s="8" t="s">
        <v>2879</v>
      </c>
      <c r="E404" s="8" t="s">
        <v>4</v>
      </c>
      <c r="F404" s="8" t="s">
        <v>4</v>
      </c>
      <c r="G404" s="26" t="str">
        <f t="shared" si="12"/>
        <v>110</v>
      </c>
      <c r="H404" s="8" t="s">
        <v>4</v>
      </c>
      <c r="I404" s="8" t="str">
        <f t="shared" si="13"/>
        <v>Fiktive Herabsetzung des Nennkapitals (§ 29 Abs. 1 KStG): Betrag des Nennkapitals am steuerlichen Übertragungsstichtag</v>
      </c>
    </row>
    <row r="405" spans="1:9" x14ac:dyDescent="0.55000000000000004">
      <c r="A405" s="8" t="s">
        <v>2138</v>
      </c>
      <c r="B405" s="8" t="s">
        <v>4</v>
      </c>
      <c r="C405" s="8" t="s">
        <v>799</v>
      </c>
      <c r="D405" s="8" t="s">
        <v>2878</v>
      </c>
      <c r="E405" s="8" t="s">
        <v>4</v>
      </c>
      <c r="F405" s="8" t="s">
        <v>2877</v>
      </c>
      <c r="G405" s="26" t="str">
        <f t="shared" si="12"/>
        <v>111</v>
      </c>
      <c r="H405" s="8" t="s">
        <v>4</v>
      </c>
      <c r="I405" s="8" t="str">
        <f t="shared" si="13"/>
        <v>Abzug des Sonderausweises</v>
      </c>
    </row>
    <row r="406" spans="1:9" x14ac:dyDescent="0.55000000000000004">
      <c r="A406" s="8" t="s">
        <v>2134</v>
      </c>
      <c r="B406" s="8" t="s">
        <v>4</v>
      </c>
      <c r="C406" s="8" t="s">
        <v>794</v>
      </c>
      <c r="D406" s="8" t="s">
        <v>2876</v>
      </c>
      <c r="E406" s="8" t="s">
        <v>4</v>
      </c>
      <c r="F406" s="8" t="s">
        <v>4</v>
      </c>
      <c r="G406" s="26" t="str">
        <f t="shared" si="12"/>
        <v>112</v>
      </c>
      <c r="H406" s="8" t="s">
        <v>4</v>
      </c>
      <c r="I406" s="8" t="str">
        <f t="shared" si="13"/>
        <v>Ausstehende Einlagen in das Nennkapital</v>
      </c>
    </row>
    <row r="407" spans="1:9" x14ac:dyDescent="0.55000000000000004">
      <c r="A407" s="8" t="s">
        <v>2132</v>
      </c>
      <c r="B407" s="8" t="s">
        <v>4</v>
      </c>
      <c r="C407" s="8" t="s">
        <v>800</v>
      </c>
      <c r="D407" s="8" t="s">
        <v>2875</v>
      </c>
      <c r="E407" s="8" t="s">
        <v>2874</v>
      </c>
      <c r="F407" s="8" t="s">
        <v>4</v>
      </c>
      <c r="G407" s="26" t="str">
        <f t="shared" si="12"/>
        <v>113</v>
      </c>
      <c r="H407" s="8" t="s">
        <v>4</v>
      </c>
      <c r="I407" s="8" t="str">
        <f t="shared" si="13"/>
        <v>Verbleibender Betrag: Gutschrift beim steuerlichen Einlagekonto</v>
      </c>
    </row>
    <row r="408" spans="1:9" x14ac:dyDescent="0.55000000000000004">
      <c r="A408" s="8" t="s">
        <v>2130</v>
      </c>
      <c r="B408" s="8" t="s">
        <v>4</v>
      </c>
      <c r="C408" s="8" t="s">
        <v>193</v>
      </c>
      <c r="D408" s="8" t="s">
        <v>4</v>
      </c>
      <c r="E408" s="8" t="s">
        <v>2873</v>
      </c>
      <c r="F408" s="8" t="s">
        <v>2872</v>
      </c>
      <c r="G408" s="26" t="str">
        <f t="shared" si="12"/>
        <v>114</v>
      </c>
      <c r="H408" s="8" t="s">
        <v>4</v>
      </c>
      <c r="I408" s="8" t="str">
        <f t="shared" si="13"/>
        <v>Zwischensumme</v>
      </c>
    </row>
    <row r="409" spans="1:9" x14ac:dyDescent="0.55000000000000004">
      <c r="A409" s="8" t="s">
        <v>4</v>
      </c>
      <c r="B409" s="8" t="s">
        <v>4</v>
      </c>
      <c r="C409" s="8" t="s">
        <v>4</v>
      </c>
      <c r="D409" s="8" t="s">
        <v>4</v>
      </c>
      <c r="E409" s="8" t="s">
        <v>4</v>
      </c>
      <c r="F409" s="8" t="s">
        <v>4</v>
      </c>
      <c r="G409" s="26" t="str">
        <f t="shared" si="12"/>
        <v/>
      </c>
      <c r="H409" s="8" t="s">
        <v>4</v>
      </c>
      <c r="I409" s="8" t="str">
        <f t="shared" si="13"/>
        <v/>
      </c>
    </row>
    <row r="410" spans="1:9" x14ac:dyDescent="0.55000000000000004">
      <c r="A410" s="25" t="s">
        <v>4</v>
      </c>
      <c r="B410" s="25" t="s">
        <v>4</v>
      </c>
      <c r="C410" s="25" t="s">
        <v>847</v>
      </c>
      <c r="D410" s="25" t="s">
        <v>4</v>
      </c>
      <c r="E410" s="25" t="s">
        <v>4</v>
      </c>
      <c r="F410" s="25" t="s">
        <v>4</v>
      </c>
      <c r="G410" s="54" t="str">
        <f t="shared" si="12"/>
        <v/>
      </c>
      <c r="H410" s="25" t="s">
        <v>4</v>
      </c>
      <c r="I410" s="25" t="str">
        <f t="shared" si="13"/>
        <v>Zugang nach § 35 KStG</v>
      </c>
    </row>
    <row r="411" spans="1:9" x14ac:dyDescent="0.55000000000000004">
      <c r="A411" s="8" t="s">
        <v>2126</v>
      </c>
      <c r="B411" s="8" t="s">
        <v>4</v>
      </c>
      <c r="C411" s="8" t="s">
        <v>801</v>
      </c>
      <c r="D411" s="8" t="s">
        <v>4</v>
      </c>
      <c r="E411" s="8" t="s">
        <v>2871</v>
      </c>
      <c r="F411" s="8" t="s">
        <v>4</v>
      </c>
      <c r="G411" s="26" t="str">
        <f t="shared" si="12"/>
        <v>115</v>
      </c>
      <c r="H411" s="8" t="s">
        <v>4</v>
      </c>
      <c r="I411" s="8" t="str">
        <f t="shared" si="13"/>
        <v>Zugang nach § 35 KStG aufgrund eines Verlustabzugs</v>
      </c>
    </row>
    <row r="412" spans="1:9" x14ac:dyDescent="0.55000000000000004">
      <c r="A412" s="8" t="s">
        <v>2123</v>
      </c>
      <c r="B412" s="8" t="s">
        <v>4</v>
      </c>
      <c r="C412" s="8" t="s">
        <v>193</v>
      </c>
      <c r="D412" s="8" t="s">
        <v>4</v>
      </c>
      <c r="E412" s="8" t="s">
        <v>2870</v>
      </c>
      <c r="F412" s="8" t="s">
        <v>2869</v>
      </c>
      <c r="G412" s="26" t="str">
        <f t="shared" si="12"/>
        <v>116</v>
      </c>
      <c r="H412" s="8" t="s">
        <v>4</v>
      </c>
      <c r="I412" s="8" t="str">
        <f t="shared" si="13"/>
        <v>Zwischensumme</v>
      </c>
    </row>
    <row r="413" spans="1:9" x14ac:dyDescent="0.55000000000000004">
      <c r="A413" s="8" t="s">
        <v>4</v>
      </c>
      <c r="B413" s="8" t="s">
        <v>4</v>
      </c>
      <c r="C413" s="8" t="s">
        <v>4</v>
      </c>
      <c r="D413" s="8" t="s">
        <v>4</v>
      </c>
      <c r="E413" s="8" t="s">
        <v>4</v>
      </c>
      <c r="F413" s="8" t="s">
        <v>4</v>
      </c>
      <c r="G413" s="26" t="str">
        <f t="shared" si="12"/>
        <v/>
      </c>
      <c r="H413" s="8" t="s">
        <v>4</v>
      </c>
      <c r="I413" s="8" t="str">
        <f t="shared" si="13"/>
        <v/>
      </c>
    </row>
    <row r="414" spans="1:9" ht="21" x14ac:dyDescent="0.55000000000000004">
      <c r="A414" s="25" t="s">
        <v>4</v>
      </c>
      <c r="B414" s="25" t="s">
        <v>4</v>
      </c>
      <c r="C414" s="25" t="s">
        <v>848</v>
      </c>
      <c r="D414" s="25" t="s">
        <v>4</v>
      </c>
      <c r="E414" s="25" t="s">
        <v>4</v>
      </c>
      <c r="F414" s="25" t="s">
        <v>4</v>
      </c>
      <c r="G414" s="54" t="str">
        <f t="shared" si="12"/>
        <v/>
      </c>
      <c r="H414" s="25" t="s">
        <v>4</v>
      </c>
      <c r="I414" s="25" t="str">
        <f t="shared" si="13"/>
        <v>Verminderung des Sonderausweises und des steuerlichen Einlagekontos nach § 28 Abs. 3 KStG</v>
      </c>
    </row>
    <row r="415" spans="1:9" x14ac:dyDescent="0.55000000000000004">
      <c r="A415" s="8" t="s">
        <v>2121</v>
      </c>
      <c r="B415" s="8" t="s">
        <v>4</v>
      </c>
      <c r="C415" s="8" t="s">
        <v>802</v>
      </c>
      <c r="D415" s="8" t="s">
        <v>4</v>
      </c>
      <c r="E415" s="8" t="s">
        <v>2868</v>
      </c>
      <c r="F415" s="8" t="s">
        <v>2867</v>
      </c>
      <c r="G415" s="26" t="str">
        <f t="shared" si="12"/>
        <v>117</v>
      </c>
      <c r="H415" s="8" t="s">
        <v>4</v>
      </c>
      <c r="I415" s="8" t="str">
        <f t="shared" si="13"/>
        <v>Abzug des Betrags lt. Zeile 116 Spalte 4 - maximal in Höhe des positiven Betrages lt. Zeile 116 Spalte 3 - jeweils in Spalten 3 und 4</v>
      </c>
    </row>
    <row r="416" spans="1:9" x14ac:dyDescent="0.55000000000000004">
      <c r="A416" s="25" t="s">
        <v>4</v>
      </c>
      <c r="B416" s="25" t="s">
        <v>4</v>
      </c>
      <c r="C416" s="25" t="s">
        <v>849</v>
      </c>
      <c r="D416" s="25" t="s">
        <v>4</v>
      </c>
      <c r="E416" s="25" t="s">
        <v>4</v>
      </c>
      <c r="F416" s="25" t="s">
        <v>4</v>
      </c>
      <c r="G416" s="54" t="str">
        <f t="shared" si="12"/>
        <v/>
      </c>
      <c r="H416" s="25" t="s">
        <v>4</v>
      </c>
      <c r="I416" s="25" t="str">
        <f t="shared" si="13"/>
        <v>Endbestände zum Schluss des Wirtschaftsjahres</v>
      </c>
    </row>
    <row r="417" spans="1:9" x14ac:dyDescent="0.55000000000000004">
      <c r="A417" s="8" t="s">
        <v>2117</v>
      </c>
      <c r="B417" s="8" t="s">
        <v>4</v>
      </c>
      <c r="C417" s="8" t="s">
        <v>803</v>
      </c>
      <c r="D417" s="8" t="s">
        <v>4</v>
      </c>
      <c r="E417" s="8" t="s">
        <v>1215</v>
      </c>
      <c r="F417" s="8" t="s">
        <v>2866</v>
      </c>
      <c r="G417" s="26" t="str">
        <f t="shared" si="12"/>
        <v>118</v>
      </c>
      <c r="H417" s="8" t="s">
        <v>4</v>
      </c>
      <c r="I417" s="8" t="str">
        <f t="shared" si="13"/>
        <v>Endbestände zum Schluss des Wirtschaftsjahres (Übertrag)</v>
      </c>
    </row>
    <row r="418" spans="1:9" x14ac:dyDescent="0.55000000000000004">
      <c r="A418" s="8" t="s">
        <v>4</v>
      </c>
      <c r="B418" s="8" t="s">
        <v>4</v>
      </c>
      <c r="C418" s="8" t="s">
        <v>4</v>
      </c>
      <c r="D418" s="8" t="s">
        <v>4</v>
      </c>
      <c r="E418" s="8" t="s">
        <v>4</v>
      </c>
      <c r="F418" s="8" t="s">
        <v>4</v>
      </c>
      <c r="G418" s="26" t="str">
        <f t="shared" si="12"/>
        <v/>
      </c>
      <c r="H418" s="8" t="s">
        <v>4</v>
      </c>
      <c r="I418" s="8" t="str">
        <f t="shared" si="13"/>
        <v/>
      </c>
    </row>
    <row r="419" spans="1:9" x14ac:dyDescent="0.55000000000000004">
      <c r="A419" s="8" t="s">
        <v>4</v>
      </c>
      <c r="B419" s="8" t="s">
        <v>4</v>
      </c>
      <c r="C419" s="8" t="s">
        <v>852</v>
      </c>
      <c r="D419" s="8" t="s">
        <v>2865</v>
      </c>
      <c r="E419" s="8" t="s">
        <v>4</v>
      </c>
      <c r="F419" s="8" t="s">
        <v>4</v>
      </c>
      <c r="G419" s="26" t="str">
        <f t="shared" si="12"/>
        <v/>
      </c>
      <c r="H419" s="8" t="s">
        <v>4</v>
      </c>
      <c r="I419" s="8" t="str">
        <f t="shared" si="13"/>
        <v>Ermittlung der kapitalertragsteuerpflichtigen Leistungen in Fällen der Liquidation</v>
      </c>
    </row>
    <row r="420" spans="1:9" x14ac:dyDescent="0.55000000000000004">
      <c r="A420" s="8" t="s">
        <v>4</v>
      </c>
      <c r="B420" s="8" t="s">
        <v>4</v>
      </c>
      <c r="C420" s="8" t="s">
        <v>4</v>
      </c>
      <c r="D420" s="8" t="s">
        <v>4</v>
      </c>
      <c r="E420" s="8" t="s">
        <v>4</v>
      </c>
      <c r="F420" s="8" t="s">
        <v>4</v>
      </c>
      <c r="G420" s="26" t="str">
        <f t="shared" si="12"/>
        <v/>
      </c>
      <c r="H420" s="8" t="s">
        <v>4</v>
      </c>
      <c r="I420" s="8" t="str">
        <f t="shared" si="13"/>
        <v/>
      </c>
    </row>
    <row r="421" spans="1:9" x14ac:dyDescent="0.55000000000000004">
      <c r="A421" s="8" t="s">
        <v>4</v>
      </c>
      <c r="B421" s="8" t="s">
        <v>4</v>
      </c>
      <c r="C421" s="8" t="s">
        <v>855</v>
      </c>
      <c r="D421" s="8" t="s">
        <v>2864</v>
      </c>
      <c r="E421" s="8" t="s">
        <v>4</v>
      </c>
      <c r="F421" s="8" t="s">
        <v>4</v>
      </c>
      <c r="G421" s="26" t="str">
        <f t="shared" si="12"/>
        <v/>
      </c>
      <c r="H421" s="8" t="s">
        <v>4</v>
      </c>
      <c r="I421" s="8" t="str">
        <f t="shared" si="13"/>
        <v>Zusätzliche Angaben bei Abspaltung</v>
      </c>
    </row>
    <row r="422" spans="1:9" x14ac:dyDescent="0.55000000000000004">
      <c r="A422" s="8" t="s">
        <v>4</v>
      </c>
      <c r="B422" s="8" t="s">
        <v>4</v>
      </c>
      <c r="C422" s="8" t="s">
        <v>4</v>
      </c>
      <c r="D422" s="8" t="s">
        <v>4</v>
      </c>
      <c r="E422" s="8" t="s">
        <v>4</v>
      </c>
      <c r="F422" s="8" t="s">
        <v>4</v>
      </c>
      <c r="G422" s="26" t="str">
        <f t="shared" si="12"/>
        <v/>
      </c>
      <c r="H422" s="8" t="s">
        <v>4</v>
      </c>
      <c r="I422" s="8" t="str">
        <f t="shared" si="13"/>
        <v/>
      </c>
    </row>
    <row r="423" spans="1:9" x14ac:dyDescent="0.55000000000000004">
      <c r="A423" s="8" t="s">
        <v>4</v>
      </c>
      <c r="B423" s="8" t="s">
        <v>4</v>
      </c>
      <c r="C423" s="8" t="s">
        <v>854</v>
      </c>
      <c r="D423" s="8" t="s">
        <v>2863</v>
      </c>
      <c r="E423" s="8" t="s">
        <v>4</v>
      </c>
      <c r="F423" s="8" t="s">
        <v>4</v>
      </c>
      <c r="G423" s="26" t="str">
        <f t="shared" si="12"/>
        <v/>
      </c>
      <c r="H423" s="8" t="s">
        <v>4</v>
      </c>
      <c r="I423" s="8" t="str">
        <f t="shared" si="13"/>
        <v>Zusätzliche Angaben bei Formwechsel in eine Personengesellschaft, Verschmelzung oder Aufspaltung</v>
      </c>
    </row>
    <row r="424" spans="1:9" x14ac:dyDescent="0.55000000000000004">
      <c r="A424" s="25" t="s">
        <v>2862</v>
      </c>
      <c r="G424" s="54" t="str">
        <f t="shared" si="12"/>
        <v>BMG Transfer</v>
      </c>
      <c r="I424" s="8">
        <f t="shared" si="13"/>
        <v>0</v>
      </c>
    </row>
    <row r="425" spans="1:9" x14ac:dyDescent="0.55000000000000004">
      <c r="A425" s="25" t="s">
        <v>2861</v>
      </c>
      <c r="G425" s="54" t="str">
        <f t="shared" si="12"/>
        <v>Organgesellschaften</v>
      </c>
      <c r="I425" s="8">
        <f t="shared" si="13"/>
        <v>0</v>
      </c>
    </row>
    <row r="426" spans="1:9" x14ac:dyDescent="0.55000000000000004">
      <c r="A426" s="25" t="s">
        <v>957</v>
      </c>
      <c r="B426" s="25" t="s">
        <v>4</v>
      </c>
      <c r="C426" s="25" t="s">
        <v>242</v>
      </c>
      <c r="D426" s="25" t="s">
        <v>815</v>
      </c>
      <c r="E426" s="25" t="s">
        <v>1483</v>
      </c>
      <c r="F426" s="25" t="s">
        <v>1482</v>
      </c>
      <c r="G426" s="54" t="str">
        <f t="shared" si="12"/>
        <v>Zeile</v>
      </c>
      <c r="H426" s="25" t="s">
        <v>4</v>
      </c>
      <c r="I426" s="25" t="str">
        <f t="shared" si="13"/>
        <v>Bezeichnung</v>
      </c>
    </row>
    <row r="427" spans="1:9" x14ac:dyDescent="0.55000000000000004">
      <c r="A427" s="25" t="s">
        <v>4</v>
      </c>
      <c r="B427" s="25" t="s">
        <v>4</v>
      </c>
      <c r="C427" s="25" t="s">
        <v>907</v>
      </c>
      <c r="D427" s="25" t="s">
        <v>4</v>
      </c>
      <c r="E427" s="25" t="s">
        <v>4</v>
      </c>
      <c r="F427" s="25" t="s">
        <v>4</v>
      </c>
      <c r="G427" s="54" t="str">
        <f t="shared" si="12"/>
        <v/>
      </c>
      <c r="H427" s="25" t="s">
        <v>4</v>
      </c>
      <c r="I427" s="25" t="str">
        <f t="shared" si="13"/>
        <v>Für Zwecke der Körperschaftsteuererklärung</v>
      </c>
    </row>
    <row r="428" spans="1:9" x14ac:dyDescent="0.55000000000000004">
      <c r="A428" s="8" t="s">
        <v>4</v>
      </c>
      <c r="B428" s="8" t="s">
        <v>4</v>
      </c>
      <c r="C428" s="8" t="s">
        <v>4</v>
      </c>
      <c r="D428" s="8" t="s">
        <v>4</v>
      </c>
      <c r="E428" s="8" t="s">
        <v>4</v>
      </c>
      <c r="F428" s="8" t="s">
        <v>4</v>
      </c>
      <c r="G428" s="26" t="str">
        <f t="shared" si="12"/>
        <v/>
      </c>
      <c r="H428" s="8" t="s">
        <v>4</v>
      </c>
      <c r="I428" s="8" t="str">
        <f t="shared" si="13"/>
        <v/>
      </c>
    </row>
    <row r="429" spans="1:9" x14ac:dyDescent="0.55000000000000004">
      <c r="A429" s="25" t="s">
        <v>4</v>
      </c>
      <c r="B429" s="25" t="s">
        <v>4</v>
      </c>
      <c r="C429" s="25" t="s">
        <v>911</v>
      </c>
      <c r="D429" s="25" t="s">
        <v>4</v>
      </c>
      <c r="E429" s="25" t="s">
        <v>4</v>
      </c>
      <c r="F429" s="25" t="s">
        <v>4</v>
      </c>
      <c r="G429" s="54" t="str">
        <f t="shared" si="12"/>
        <v/>
      </c>
      <c r="H429" s="25" t="s">
        <v>4</v>
      </c>
      <c r="I429" s="25" t="str">
        <f t="shared" si="13"/>
        <v xml:space="preserve">Gewinnabführung / Verlustübernahme </v>
      </c>
    </row>
    <row r="430" spans="1:9" x14ac:dyDescent="0.55000000000000004">
      <c r="A430" s="8" t="s">
        <v>1081</v>
      </c>
      <c r="B430" s="8" t="s">
        <v>4</v>
      </c>
      <c r="C430" s="8" t="s">
        <v>888</v>
      </c>
      <c r="D430" s="8" t="s">
        <v>2860</v>
      </c>
      <c r="E430" s="8" t="s">
        <v>2859</v>
      </c>
      <c r="F430" s="8" t="s">
        <v>2858</v>
      </c>
      <c r="G430" s="26" t="str">
        <f t="shared" si="12"/>
        <v>1</v>
      </c>
      <c r="H430" s="8" t="s">
        <v>4</v>
      </c>
      <c r="I430" s="8" t="str">
        <f t="shared" si="13"/>
        <v>Von der Organgesellschaft an den Organträger abzuführender Gewinn</v>
      </c>
    </row>
    <row r="431" spans="1:9" x14ac:dyDescent="0.55000000000000004">
      <c r="A431" s="8" t="s">
        <v>1155</v>
      </c>
      <c r="B431" s="8" t="s">
        <v>4</v>
      </c>
      <c r="C431" s="8" t="s">
        <v>892</v>
      </c>
      <c r="D431" s="8" t="s">
        <v>2857</v>
      </c>
      <c r="E431" s="8" t="s">
        <v>2856</v>
      </c>
      <c r="F431" s="8" t="s">
        <v>2855</v>
      </c>
      <c r="G431" s="26" t="str">
        <f t="shared" si="12"/>
        <v>2</v>
      </c>
      <c r="H431" s="8" t="s">
        <v>4</v>
      </c>
      <c r="I431" s="8" t="str">
        <f t="shared" si="13"/>
        <v>Vom Organträger an die Organgesellschaft zum Ausgleich eines sonst entstehenden Jahresfehlbetrages zu leistender Betrag</v>
      </c>
    </row>
    <row r="432" spans="1:9" x14ac:dyDescent="0.55000000000000004">
      <c r="A432" s="8" t="s">
        <v>4</v>
      </c>
      <c r="B432" s="8" t="s">
        <v>4</v>
      </c>
      <c r="C432" s="8" t="s">
        <v>4</v>
      </c>
      <c r="D432" s="8" t="s">
        <v>4</v>
      </c>
      <c r="E432" s="8" t="s">
        <v>4</v>
      </c>
      <c r="F432" s="8" t="s">
        <v>4</v>
      </c>
      <c r="G432" s="26" t="str">
        <f t="shared" si="12"/>
        <v/>
      </c>
      <c r="H432" s="8" t="s">
        <v>4</v>
      </c>
      <c r="I432" s="8" t="str">
        <f t="shared" si="13"/>
        <v/>
      </c>
    </row>
    <row r="433" spans="1:9" x14ac:dyDescent="0.55000000000000004">
      <c r="A433" s="25" t="s">
        <v>4</v>
      </c>
      <c r="B433" s="25" t="s">
        <v>4</v>
      </c>
      <c r="C433" s="25" t="s">
        <v>912</v>
      </c>
      <c r="D433" s="25" t="s">
        <v>4</v>
      </c>
      <c r="E433" s="25" t="s">
        <v>4</v>
      </c>
      <c r="F433" s="25" t="s">
        <v>4</v>
      </c>
      <c r="G433" s="54" t="str">
        <f t="shared" si="12"/>
        <v/>
      </c>
      <c r="H433" s="25" t="s">
        <v>4</v>
      </c>
      <c r="I433" s="25" t="str">
        <f t="shared" si="13"/>
        <v>Zuzurechnendes Einkommen</v>
      </c>
    </row>
    <row r="434" spans="1:9" x14ac:dyDescent="0.55000000000000004">
      <c r="A434" s="8" t="s">
        <v>1313</v>
      </c>
      <c r="B434" s="8" t="s">
        <v>4</v>
      </c>
      <c r="C434" s="8" t="s">
        <v>883</v>
      </c>
      <c r="D434" s="8" t="s">
        <v>2854</v>
      </c>
      <c r="E434" s="8" t="s">
        <v>2853</v>
      </c>
      <c r="F434" s="8" t="s">
        <v>2852</v>
      </c>
      <c r="G434" s="26" t="str">
        <f t="shared" si="12"/>
        <v>3</v>
      </c>
      <c r="H434" s="8" t="s">
        <v>4</v>
      </c>
      <c r="I434" s="8" t="str">
        <f t="shared" si="13"/>
        <v>Dem Organträger zuzurechnendes Einkommen</v>
      </c>
    </row>
    <row r="435" spans="1:9" x14ac:dyDescent="0.55000000000000004">
      <c r="A435" s="8" t="s">
        <v>4</v>
      </c>
      <c r="B435" s="8" t="s">
        <v>4</v>
      </c>
      <c r="C435" s="8" t="s">
        <v>4</v>
      </c>
      <c r="D435" s="8" t="s">
        <v>4</v>
      </c>
      <c r="E435" s="8" t="s">
        <v>4</v>
      </c>
      <c r="F435" s="8" t="s">
        <v>4</v>
      </c>
      <c r="G435" s="26" t="str">
        <f t="shared" si="12"/>
        <v/>
      </c>
      <c r="H435" s="8" t="s">
        <v>4</v>
      </c>
      <c r="I435" s="8" t="str">
        <f t="shared" si="13"/>
        <v/>
      </c>
    </row>
    <row r="436" spans="1:9" x14ac:dyDescent="0.55000000000000004">
      <c r="A436" s="25" t="s">
        <v>4</v>
      </c>
      <c r="B436" s="25" t="s">
        <v>4</v>
      </c>
      <c r="C436" s="25" t="s">
        <v>448</v>
      </c>
      <c r="D436" s="25" t="s">
        <v>4</v>
      </c>
      <c r="E436" s="25" t="s">
        <v>4</v>
      </c>
      <c r="F436" s="25" t="s">
        <v>4</v>
      </c>
      <c r="G436" s="54" t="str">
        <f t="shared" si="12"/>
        <v/>
      </c>
      <c r="H436" s="25" t="s">
        <v>4</v>
      </c>
      <c r="I436" s="25" t="str">
        <f t="shared" si="13"/>
        <v>Mehr- oder Minderabführungen</v>
      </c>
    </row>
    <row r="437" spans="1:9" x14ac:dyDescent="0.55000000000000004">
      <c r="A437" s="8" t="s">
        <v>1299</v>
      </c>
      <c r="B437" s="8" t="s">
        <v>4</v>
      </c>
      <c r="C437" s="8" t="s">
        <v>889</v>
      </c>
      <c r="D437" s="8" t="s">
        <v>2851</v>
      </c>
      <c r="E437" s="8" t="s">
        <v>2850</v>
      </c>
      <c r="F437" s="8" t="s">
        <v>2849</v>
      </c>
      <c r="G437" s="26" t="str">
        <f t="shared" si="12"/>
        <v>10</v>
      </c>
      <c r="H437" s="8" t="s">
        <v>4</v>
      </c>
      <c r="I437" s="8" t="str">
        <f t="shared" si="13"/>
        <v>Mehrabführungen, die ihre Ursache in vororganschaftlicher Zeit haben (§ 14 Abs. 3 Satz 1 KStG)</v>
      </c>
    </row>
    <row r="438" spans="1:9" x14ac:dyDescent="0.55000000000000004">
      <c r="A438" s="8" t="s">
        <v>2848</v>
      </c>
      <c r="B438" s="8" t="s">
        <v>4</v>
      </c>
      <c r="C438" s="8" t="s">
        <v>2847</v>
      </c>
      <c r="D438" s="8" t="s">
        <v>2846</v>
      </c>
      <c r="E438" s="8" t="s">
        <v>2845</v>
      </c>
      <c r="F438" s="8" t="s">
        <v>2844</v>
      </c>
      <c r="G438" s="26" t="str">
        <f t="shared" si="12"/>
        <v>D.10.1</v>
      </c>
      <c r="H438" s="8" t="s">
        <v>4</v>
      </c>
      <c r="I438" s="8" t="str">
        <f t="shared" si="13"/>
        <v>Davon vororganschaftliche Mehrabführungen (ohne Einlagenkonto; Anlage eines Sachverhaltes i. S. d. § 8b Abs. 1 KStG auf Ebene des (Z)OT mit KapESt und SolZ)</v>
      </c>
    </row>
    <row r="439" spans="1:9" x14ac:dyDescent="0.55000000000000004">
      <c r="A439" s="8" t="s">
        <v>2843</v>
      </c>
      <c r="B439" s="8" t="s">
        <v>4</v>
      </c>
      <c r="C439" s="8" t="s">
        <v>2842</v>
      </c>
      <c r="D439" s="8" t="s">
        <v>2841</v>
      </c>
      <c r="E439" s="8" t="s">
        <v>2840</v>
      </c>
      <c r="F439" s="8" t="s">
        <v>2839</v>
      </c>
      <c r="G439" s="26" t="str">
        <f t="shared" si="12"/>
        <v>D.10.2</v>
      </c>
      <c r="H439" s="8" t="s">
        <v>4</v>
      </c>
      <c r="I439" s="8" t="str">
        <f t="shared" si="13"/>
        <v>Davon vororganschaftliche Mehrabführungen (ohne Einlagenkonto; Anlage eines Sachverhaltes i. S. d. § 8b Abs. 1 KStG auf Ebene des (Z)OT ohne KapESt und SolZ)</v>
      </c>
    </row>
    <row r="440" spans="1:9" x14ac:dyDescent="0.55000000000000004">
      <c r="A440" s="8" t="s">
        <v>2838</v>
      </c>
      <c r="B440" s="8" t="s">
        <v>4</v>
      </c>
      <c r="C440" s="8" t="s">
        <v>2837</v>
      </c>
      <c r="D440" s="8" t="s">
        <v>2836</v>
      </c>
      <c r="E440" s="8" t="s">
        <v>2835</v>
      </c>
      <c r="F440" s="8" t="s">
        <v>2834</v>
      </c>
      <c r="G440" s="26" t="str">
        <f t="shared" si="12"/>
        <v>D.10.3</v>
      </c>
      <c r="H440" s="8" t="s">
        <v>4</v>
      </c>
      <c r="I440" s="8" t="str">
        <f t="shared" si="13"/>
        <v>Davon vororganschaftliche Mehrabführungen (ohne Einlagenkonto; ohne Anlage eines Sachverhaltes i. S. d. § 8b Abs. 1 KStG auf Ebene des (Z)OT)</v>
      </c>
    </row>
    <row r="441" spans="1:9" x14ac:dyDescent="0.55000000000000004">
      <c r="A441" s="8" t="s">
        <v>2833</v>
      </c>
      <c r="B441" s="8" t="s">
        <v>4</v>
      </c>
      <c r="C441" s="8" t="s">
        <v>2832</v>
      </c>
      <c r="D441" s="8" t="s">
        <v>2831</v>
      </c>
      <c r="E441" s="8" t="s">
        <v>2830</v>
      </c>
      <c r="F441" s="8" t="s">
        <v>2829</v>
      </c>
      <c r="G441" s="26" t="str">
        <f t="shared" si="12"/>
        <v>D.10.4</v>
      </c>
      <c r="H441" s="8" t="s">
        <v>4</v>
      </c>
      <c r="I441" s="8" t="str">
        <f t="shared" si="13"/>
        <v>Davon vororganschaftliche Mehrabführungen (aus steuerlichem Einlagekonto)</v>
      </c>
    </row>
    <row r="442" spans="1:9" x14ac:dyDescent="0.55000000000000004">
      <c r="A442" s="8" t="s">
        <v>1297</v>
      </c>
      <c r="B442" s="8" t="s">
        <v>4</v>
      </c>
      <c r="C442" s="8" t="s">
        <v>891</v>
      </c>
      <c r="D442" s="8" t="s">
        <v>2828</v>
      </c>
      <c r="E442" s="8" t="s">
        <v>2827</v>
      </c>
      <c r="F442" s="8" t="s">
        <v>2826</v>
      </c>
      <c r="G442" s="26" t="str">
        <f t="shared" si="12"/>
        <v>11</v>
      </c>
      <c r="H442" s="8" t="s">
        <v>4</v>
      </c>
      <c r="I442" s="8" t="str">
        <f t="shared" si="13"/>
        <v>Minderabführungen, die ihre Ursache in vororganschaftlicher Zeit haben (§ 14 Abs. 3 Satz 2 KStG)</v>
      </c>
    </row>
    <row r="443" spans="1:9" x14ac:dyDescent="0.55000000000000004">
      <c r="A443" s="8" t="s">
        <v>1295</v>
      </c>
      <c r="B443" s="8" t="s">
        <v>4</v>
      </c>
      <c r="C443" s="8" t="s">
        <v>439</v>
      </c>
      <c r="D443" s="8" t="s">
        <v>2825</v>
      </c>
      <c r="E443" s="8" t="s">
        <v>2824</v>
      </c>
      <c r="F443" s="8" t="s">
        <v>2823</v>
      </c>
      <c r="G443" s="26" t="str">
        <f t="shared" si="12"/>
        <v>12</v>
      </c>
      <c r="H443" s="8" t="s">
        <v>4</v>
      </c>
      <c r="I443" s="8" t="str">
        <f t="shared" si="13"/>
        <v>Mehrabführungen, die ihre Ursache in organschaftlicher Zeit haben (§ 14 Abs. 4 KStG)</v>
      </c>
    </row>
    <row r="444" spans="1:9" x14ac:dyDescent="0.55000000000000004">
      <c r="A444" s="8" t="s">
        <v>2822</v>
      </c>
      <c r="B444" s="8" t="s">
        <v>4</v>
      </c>
      <c r="C444" s="8" t="s">
        <v>903</v>
      </c>
      <c r="D444" s="8" t="s">
        <v>2821</v>
      </c>
      <c r="E444" s="8" t="s">
        <v>2820</v>
      </c>
      <c r="F444" s="8" t="s">
        <v>2819</v>
      </c>
      <c r="G444" s="26" t="str">
        <f t="shared" si="12"/>
        <v>D.12.1</v>
      </c>
      <c r="H444" s="8" t="s">
        <v>4</v>
      </c>
      <c r="I444" s="8" t="str">
        <f t="shared" si="13"/>
        <v>* Davon Aufwand aus der Auflösung aktiver Ausgleichsposten i. S. des § 14 Abs. 4 KStG</v>
      </c>
    </row>
    <row r="445" spans="1:9" x14ac:dyDescent="0.55000000000000004">
      <c r="A445" s="8" t="s">
        <v>2818</v>
      </c>
      <c r="B445" s="8" t="s">
        <v>4</v>
      </c>
      <c r="C445" s="8" t="s">
        <v>904</v>
      </c>
      <c r="D445" s="8" t="s">
        <v>2817</v>
      </c>
      <c r="E445" s="8" t="s">
        <v>2816</v>
      </c>
      <c r="F445" s="8" t="s">
        <v>2815</v>
      </c>
      <c r="G445" s="26" t="str">
        <f t="shared" si="12"/>
        <v>D.12.2</v>
      </c>
      <c r="H445" s="8" t="s">
        <v>4</v>
      </c>
      <c r="I445" s="8" t="str">
        <f t="shared" si="13"/>
        <v>* Davon Aufwand aus der Bildung passiver Ausgleichsposten i. S. des § 14 Abs. 4 KStG</v>
      </c>
    </row>
    <row r="446" spans="1:9" x14ac:dyDescent="0.55000000000000004">
      <c r="A446" s="8" t="s">
        <v>1293</v>
      </c>
      <c r="B446" s="8" t="s">
        <v>4</v>
      </c>
      <c r="C446" s="8" t="s">
        <v>440</v>
      </c>
      <c r="D446" s="8" t="s">
        <v>2814</v>
      </c>
      <c r="E446" s="8" t="s">
        <v>2813</v>
      </c>
      <c r="F446" s="8" t="s">
        <v>2812</v>
      </c>
      <c r="G446" s="26" t="str">
        <f t="shared" si="12"/>
        <v>13</v>
      </c>
      <c r="H446" s="8" t="s">
        <v>4</v>
      </c>
      <c r="I446" s="8" t="str">
        <f t="shared" si="13"/>
        <v>Minderabführungen, die ihre Ursache in organschaftlicher Zeit haben (§ 14 Abs. 4 KStG)</v>
      </c>
    </row>
    <row r="447" spans="1:9" x14ac:dyDescent="0.55000000000000004">
      <c r="A447" s="8" t="s">
        <v>2811</v>
      </c>
      <c r="B447" s="8" t="s">
        <v>4</v>
      </c>
      <c r="C447" s="8" t="s">
        <v>905</v>
      </c>
      <c r="D447" s="8" t="s">
        <v>2810</v>
      </c>
      <c r="E447" s="8" t="s">
        <v>2809</v>
      </c>
      <c r="F447" s="8" t="s">
        <v>2808</v>
      </c>
      <c r="G447" s="26" t="str">
        <f t="shared" si="12"/>
        <v>D.13.1</v>
      </c>
      <c r="H447" s="8" t="s">
        <v>4</v>
      </c>
      <c r="I447" s="8" t="str">
        <f t="shared" si="13"/>
        <v>* Davon Ertrag aus der Bildung aktiver Ausgleichsposten i. S. des § 14 Abs. 4 KStG</v>
      </c>
    </row>
    <row r="448" spans="1:9" x14ac:dyDescent="0.55000000000000004">
      <c r="A448" s="8" t="s">
        <v>2807</v>
      </c>
      <c r="B448" s="8" t="s">
        <v>4</v>
      </c>
      <c r="C448" s="8" t="s">
        <v>906</v>
      </c>
      <c r="D448" s="8" t="s">
        <v>2806</v>
      </c>
      <c r="E448" s="8" t="s">
        <v>2805</v>
      </c>
      <c r="F448" s="8" t="s">
        <v>2804</v>
      </c>
      <c r="G448" s="26" t="str">
        <f t="shared" si="12"/>
        <v>D.13.2</v>
      </c>
      <c r="H448" s="8" t="s">
        <v>4</v>
      </c>
      <c r="I448" s="8" t="str">
        <f t="shared" si="13"/>
        <v>* Davon Ertrag aus der Auflösung passiver Ausgleichsposten i. S. des § 14 Abs. 4 KStG</v>
      </c>
    </row>
    <row r="449" spans="1:9" x14ac:dyDescent="0.55000000000000004">
      <c r="A449" s="8" t="s">
        <v>4</v>
      </c>
      <c r="B449" s="8" t="s">
        <v>4</v>
      </c>
      <c r="C449" s="8" t="s">
        <v>4</v>
      </c>
      <c r="D449" s="8" t="s">
        <v>4</v>
      </c>
      <c r="E449" s="8" t="s">
        <v>4</v>
      </c>
      <c r="F449" s="8" t="s">
        <v>4</v>
      </c>
      <c r="G449" s="26" t="str">
        <f t="shared" ref="G449:G512" si="14">A449</f>
        <v/>
      </c>
      <c r="H449" s="8" t="s">
        <v>4</v>
      </c>
      <c r="I449" s="8" t="str">
        <f t="shared" ref="I449:I512" si="15">C449</f>
        <v/>
      </c>
    </row>
    <row r="450" spans="1:9" x14ac:dyDescent="0.55000000000000004">
      <c r="A450" s="25" t="s">
        <v>4</v>
      </c>
      <c r="B450" s="25" t="s">
        <v>4</v>
      </c>
      <c r="C450" s="25" t="s">
        <v>913</v>
      </c>
      <c r="D450" s="25" t="s">
        <v>4</v>
      </c>
      <c r="E450" s="25" t="s">
        <v>4</v>
      </c>
      <c r="F450" s="25" t="s">
        <v>4</v>
      </c>
      <c r="G450" s="54" t="str">
        <f t="shared" si="14"/>
        <v/>
      </c>
      <c r="H450" s="25" t="s">
        <v>4</v>
      </c>
      <c r="I450" s="25" t="str">
        <f t="shared" si="15"/>
        <v>Zahlungen an außenstehende Anteilseigner</v>
      </c>
    </row>
    <row r="451" spans="1:9" x14ac:dyDescent="0.55000000000000004">
      <c r="A451" s="8" t="s">
        <v>1274</v>
      </c>
      <c r="B451" s="8" t="s">
        <v>4</v>
      </c>
      <c r="C451" s="8" t="s">
        <v>893</v>
      </c>
      <c r="D451" s="8" t="s">
        <v>2803</v>
      </c>
      <c r="E451" s="8" t="s">
        <v>2802</v>
      </c>
      <c r="F451" s="8" t="s">
        <v>2801</v>
      </c>
      <c r="G451" s="26" t="str">
        <f t="shared" si="14"/>
        <v>20</v>
      </c>
      <c r="H451" s="8" t="s">
        <v>4</v>
      </c>
      <c r="I451" s="8" t="str">
        <f t="shared" si="15"/>
        <v>Eigene Ausgleichszahlungen der Organgesellschaft</v>
      </c>
    </row>
    <row r="452" spans="1:9" x14ac:dyDescent="0.55000000000000004">
      <c r="A452" s="8" t="s">
        <v>1271</v>
      </c>
      <c r="B452" s="8" t="s">
        <v>4</v>
      </c>
      <c r="C452" s="8" t="s">
        <v>894</v>
      </c>
      <c r="D452" s="8" t="s">
        <v>2800</v>
      </c>
      <c r="E452" s="8" t="s">
        <v>2799</v>
      </c>
      <c r="F452" s="8" t="s">
        <v>2798</v>
      </c>
      <c r="G452" s="26" t="str">
        <f t="shared" si="14"/>
        <v>21</v>
      </c>
      <c r="H452" s="8" t="s">
        <v>4</v>
      </c>
      <c r="I452" s="8" t="str">
        <f t="shared" si="15"/>
        <v>Ausgleichszahlungen des Organträgers an außenstehende Anteilseigner der Organgesellschaft</v>
      </c>
    </row>
    <row r="453" spans="1:9" x14ac:dyDescent="0.55000000000000004">
      <c r="A453" s="8" t="s">
        <v>1266</v>
      </c>
      <c r="B453" s="8" t="s">
        <v>4</v>
      </c>
      <c r="C453" s="8" t="s">
        <v>895</v>
      </c>
      <c r="D453" s="8" t="s">
        <v>2797</v>
      </c>
      <c r="E453" s="8" t="s">
        <v>2796</v>
      </c>
      <c r="F453" s="8" t="s">
        <v>2795</v>
      </c>
      <c r="G453" s="26" t="str">
        <f t="shared" si="14"/>
        <v>22</v>
      </c>
      <c r="H453" s="8" t="s">
        <v>4</v>
      </c>
      <c r="I453" s="8" t="str">
        <f t="shared" si="15"/>
        <v>Verdeckte Gewinnausschüttungen der Organgesellschaft an ihre außenstehenden Anteilseigner</v>
      </c>
    </row>
    <row r="454" spans="1:9" x14ac:dyDescent="0.55000000000000004">
      <c r="A454" s="8" t="s">
        <v>4</v>
      </c>
      <c r="B454" s="8" t="s">
        <v>4</v>
      </c>
      <c r="C454" s="8" t="s">
        <v>4</v>
      </c>
      <c r="D454" s="8" t="s">
        <v>4</v>
      </c>
      <c r="E454" s="8" t="s">
        <v>4</v>
      </c>
      <c r="F454" s="8" t="s">
        <v>4</v>
      </c>
      <c r="G454" s="26" t="str">
        <f t="shared" si="14"/>
        <v/>
      </c>
      <c r="H454" s="8" t="s">
        <v>4</v>
      </c>
      <c r="I454" s="8" t="str">
        <f t="shared" si="15"/>
        <v/>
      </c>
    </row>
    <row r="455" spans="1:9" x14ac:dyDescent="0.55000000000000004">
      <c r="A455" s="25" t="s">
        <v>4</v>
      </c>
      <c r="B455" s="25" t="s">
        <v>4</v>
      </c>
      <c r="C455" s="25" t="s">
        <v>914</v>
      </c>
      <c r="D455" s="25" t="s">
        <v>4</v>
      </c>
      <c r="E455" s="25" t="s">
        <v>4</v>
      </c>
      <c r="F455" s="25" t="s">
        <v>4</v>
      </c>
      <c r="G455" s="54" t="str">
        <f t="shared" si="14"/>
        <v/>
      </c>
      <c r="H455" s="25" t="s">
        <v>4</v>
      </c>
      <c r="I455" s="25" t="str">
        <f t="shared" si="15"/>
        <v>Beim Organträger anzurechnende Steuern der Organgesellschaft</v>
      </c>
    </row>
    <row r="456" spans="1:9" x14ac:dyDescent="0.55000000000000004">
      <c r="A456" s="8" t="s">
        <v>1389</v>
      </c>
      <c r="B456" s="8" t="s">
        <v>4</v>
      </c>
      <c r="C456" s="8" t="s">
        <v>241</v>
      </c>
      <c r="D456" s="8" t="s">
        <v>2794</v>
      </c>
      <c r="E456" s="8" t="s">
        <v>2793</v>
      </c>
      <c r="F456" s="8" t="s">
        <v>2792</v>
      </c>
      <c r="G456" s="26" t="str">
        <f t="shared" si="14"/>
        <v>30</v>
      </c>
      <c r="H456" s="8" t="s">
        <v>4</v>
      </c>
      <c r="I456" s="8" t="str">
        <f t="shared" si="15"/>
        <v>Kapitalertragsteuer</v>
      </c>
    </row>
    <row r="457" spans="1:9" x14ac:dyDescent="0.55000000000000004">
      <c r="A457" s="8" t="s">
        <v>1384</v>
      </c>
      <c r="B457" s="8" t="s">
        <v>4</v>
      </c>
      <c r="C457" s="8" t="s">
        <v>896</v>
      </c>
      <c r="D457" s="8" t="s">
        <v>2791</v>
      </c>
      <c r="E457" s="8" t="s">
        <v>2790</v>
      </c>
      <c r="F457" s="8" t="s">
        <v>2789</v>
      </c>
      <c r="G457" s="26" t="str">
        <f t="shared" si="14"/>
        <v>31</v>
      </c>
      <c r="H457" s="8" t="s">
        <v>4</v>
      </c>
      <c r="I457" s="8" t="str">
        <f t="shared" si="15"/>
        <v>Kapitalertragsteuer, für die die Voraussetzungen des § 36a Abs. 1 Satz 1 EStG nicht erfüllt sind (Beschränkung der Anrechnung erfolgt auf Ebene des Organträgers)</v>
      </c>
    </row>
    <row r="458" spans="1:9" x14ac:dyDescent="0.55000000000000004">
      <c r="A458" s="8" t="s">
        <v>1379</v>
      </c>
      <c r="B458" s="8" t="s">
        <v>4</v>
      </c>
      <c r="C458" s="8" t="s">
        <v>469</v>
      </c>
      <c r="D458" s="8" t="s">
        <v>2788</v>
      </c>
      <c r="E458" s="8" t="s">
        <v>2787</v>
      </c>
      <c r="F458" s="8" t="s">
        <v>2786</v>
      </c>
      <c r="G458" s="26" t="str">
        <f t="shared" si="14"/>
        <v>32</v>
      </c>
      <c r="H458" s="8" t="s">
        <v>4</v>
      </c>
      <c r="I458" s="8" t="str">
        <f t="shared" si="15"/>
        <v>Solidaritätszuschlag zur Kapitalertragsteuer</v>
      </c>
    </row>
    <row r="459" spans="1:9" x14ac:dyDescent="0.55000000000000004">
      <c r="A459" s="8" t="s">
        <v>4</v>
      </c>
      <c r="B459" s="8" t="s">
        <v>4</v>
      </c>
      <c r="C459" s="8" t="s">
        <v>4</v>
      </c>
      <c r="D459" s="8" t="s">
        <v>4</v>
      </c>
      <c r="E459" s="8" t="s">
        <v>4</v>
      </c>
      <c r="F459" s="8" t="s">
        <v>4</v>
      </c>
      <c r="G459" s="26" t="str">
        <f t="shared" si="14"/>
        <v/>
      </c>
      <c r="H459" s="8" t="s">
        <v>4</v>
      </c>
      <c r="I459" s="8" t="str">
        <f t="shared" si="15"/>
        <v/>
      </c>
    </row>
    <row r="460" spans="1:9" x14ac:dyDescent="0.55000000000000004">
      <c r="A460" s="25" t="s">
        <v>4</v>
      </c>
      <c r="B460" s="25" t="s">
        <v>4</v>
      </c>
      <c r="C460" s="25" t="s">
        <v>126</v>
      </c>
      <c r="D460" s="25" t="s">
        <v>4</v>
      </c>
      <c r="E460" s="25" t="s">
        <v>4</v>
      </c>
      <c r="F460" s="25" t="s">
        <v>4</v>
      </c>
      <c r="G460" s="54" t="str">
        <f t="shared" si="14"/>
        <v/>
      </c>
      <c r="H460" s="25" t="s">
        <v>4</v>
      </c>
      <c r="I460" s="25" t="str">
        <f t="shared" si="15"/>
        <v>Ausländische Steuern</v>
      </c>
    </row>
    <row r="461" spans="1:9" x14ac:dyDescent="0.55000000000000004">
      <c r="A461" s="8" t="s">
        <v>1339</v>
      </c>
      <c r="B461" s="8" t="s">
        <v>4</v>
      </c>
      <c r="C461" s="8" t="s">
        <v>897</v>
      </c>
      <c r="D461" s="8" t="s">
        <v>2785</v>
      </c>
      <c r="E461" s="8" t="s">
        <v>2784</v>
      </c>
      <c r="F461" s="8" t="s">
        <v>2783</v>
      </c>
      <c r="G461" s="26" t="str">
        <f t="shared" si="14"/>
        <v>40</v>
      </c>
      <c r="H461" s="8" t="s">
        <v>4</v>
      </c>
      <c r="I461" s="8" t="str">
        <f t="shared" si="15"/>
        <v xml:space="preserve">Summe der Einkünfte für Zwecke der Höchstbetragsberechnung nach § 26 Abs. 2 KStG beim Organträger </v>
      </c>
    </row>
    <row r="462" spans="1:9" x14ac:dyDescent="0.55000000000000004">
      <c r="A462" s="8" t="s">
        <v>1335</v>
      </c>
      <c r="B462" s="8" t="s">
        <v>4</v>
      </c>
      <c r="C462" s="8" t="s">
        <v>456</v>
      </c>
      <c r="D462" s="8" t="s">
        <v>2782</v>
      </c>
      <c r="E462" s="8" t="s">
        <v>2781</v>
      </c>
      <c r="F462" s="8" t="s">
        <v>2780</v>
      </c>
      <c r="G462" s="26" t="str">
        <f t="shared" si="14"/>
        <v>41</v>
      </c>
      <c r="H462" s="8" t="s">
        <v>4</v>
      </c>
      <c r="I462" s="8" t="str">
        <f t="shared" si="15"/>
        <v>Abzuziehende ausländische Steuern nach § 26 Abs. 1 Satz 1 Nr. 1 KStG i. V. mit § 34c Abs. 3 EStG (bei Organgesellschaften: wenn der Organträger der Körperschaftsteuer unterliegt)</v>
      </c>
    </row>
    <row r="463" spans="1:9" x14ac:dyDescent="0.55000000000000004">
      <c r="A463" s="8" t="s">
        <v>1491</v>
      </c>
      <c r="B463" s="8" t="s">
        <v>4</v>
      </c>
      <c r="C463" s="8" t="s">
        <v>457</v>
      </c>
      <c r="D463" s="8" t="s">
        <v>2779</v>
      </c>
      <c r="E463" s="8" t="s">
        <v>2778</v>
      </c>
      <c r="F463" s="8" t="s">
        <v>2777</v>
      </c>
      <c r="G463" s="26" t="str">
        <f t="shared" si="14"/>
        <v>42</v>
      </c>
      <c r="H463" s="8" t="s">
        <v>4</v>
      </c>
      <c r="I463" s="8" t="str">
        <f t="shared" si="15"/>
        <v>Abzuziehende ausländische Steuern nach § 26 Abs. 1 Satz 1 Nr. 1 KStG i. V. mit § 34c Abs. 3 EStG (bei Organgesellschaften: wenn der Organträger der Einkommensteuer unterliegt)</v>
      </c>
    </row>
    <row r="464" spans="1:9" x14ac:dyDescent="0.55000000000000004">
      <c r="A464" s="8" t="s">
        <v>4</v>
      </c>
      <c r="B464" s="8" t="s">
        <v>4</v>
      </c>
      <c r="C464" s="8" t="s">
        <v>4</v>
      </c>
      <c r="D464" s="8" t="s">
        <v>4</v>
      </c>
      <c r="E464" s="8" t="s">
        <v>4</v>
      </c>
      <c r="F464" s="8" t="s">
        <v>4</v>
      </c>
      <c r="G464" s="26" t="str">
        <f t="shared" si="14"/>
        <v/>
      </c>
      <c r="H464" s="8" t="s">
        <v>4</v>
      </c>
      <c r="I464" s="8" t="str">
        <f t="shared" si="15"/>
        <v/>
      </c>
    </row>
    <row r="465" spans="1:9" x14ac:dyDescent="0.55000000000000004">
      <c r="A465" s="25" t="s">
        <v>4</v>
      </c>
      <c r="B465" s="25" t="s">
        <v>4</v>
      </c>
      <c r="C465" s="25" t="s">
        <v>915</v>
      </c>
      <c r="D465" s="25" t="s">
        <v>4</v>
      </c>
      <c r="E465" s="25" t="s">
        <v>4</v>
      </c>
      <c r="F465" s="25" t="s">
        <v>4</v>
      </c>
      <c r="G465" s="54" t="str">
        <f t="shared" si="14"/>
        <v/>
      </c>
      <c r="H465" s="25" t="s">
        <v>4</v>
      </c>
      <c r="I465" s="25" t="str">
        <f t="shared" si="15"/>
        <v>Sachverhalte i. S. des § 8b KStG</v>
      </c>
    </row>
    <row r="466" spans="1:9" x14ac:dyDescent="0.55000000000000004">
      <c r="A466" s="25" t="s">
        <v>4</v>
      </c>
      <c r="B466" s="25" t="s">
        <v>4</v>
      </c>
      <c r="C466" s="25" t="s">
        <v>916</v>
      </c>
      <c r="D466" s="25" t="s">
        <v>4</v>
      </c>
      <c r="E466" s="25" t="s">
        <v>4</v>
      </c>
      <c r="F466" s="25" t="s">
        <v>4</v>
      </c>
      <c r="G466" s="54" t="str">
        <f t="shared" si="14"/>
        <v/>
      </c>
      <c r="H466" s="25" t="s">
        <v>4</v>
      </c>
      <c r="I466" s="25" t="str">
        <f t="shared" si="15"/>
        <v>Laufende Bezüge</v>
      </c>
    </row>
    <row r="467" spans="1:9" x14ac:dyDescent="0.55000000000000004">
      <c r="A467" s="8" t="s">
        <v>1666</v>
      </c>
      <c r="B467" s="8" t="s">
        <v>4</v>
      </c>
      <c r="C467" s="8" t="s">
        <v>898</v>
      </c>
      <c r="D467" s="8" t="s">
        <v>2776</v>
      </c>
      <c r="E467" s="8" t="s">
        <v>2775</v>
      </c>
      <c r="F467" s="8" t="s">
        <v>2774</v>
      </c>
      <c r="G467" s="26" t="str">
        <f t="shared" si="14"/>
        <v>50</v>
      </c>
      <c r="H467" s="8" t="s">
        <v>4</v>
      </c>
      <c r="I467" s="8" t="str">
        <f t="shared" si="15"/>
        <v>Laufende Bezüge i. S. des § 20 Abs. 1 Nr. 1, 2, 9 und 10 Buchst. a EStG (einschließlich der Bezüge aus mittelbaren Beteiligungen aus Personengesellschaften)</v>
      </c>
    </row>
    <row r="468" spans="1:9" x14ac:dyDescent="0.55000000000000004">
      <c r="A468" s="8" t="s">
        <v>1663</v>
      </c>
      <c r="B468" s="8" t="s">
        <v>4</v>
      </c>
      <c r="C468" s="8" t="s">
        <v>245</v>
      </c>
      <c r="D468" s="8" t="s">
        <v>2773</v>
      </c>
      <c r="E468" s="8" t="s">
        <v>2772</v>
      </c>
      <c r="F468" s="8" t="s">
        <v>2771</v>
      </c>
      <c r="G468" s="26" t="str">
        <f t="shared" si="14"/>
        <v>51</v>
      </c>
      <c r="H468" s="8" t="s">
        <v>4</v>
      </c>
      <c r="I468" s="8" t="str">
        <f t="shared" si="15"/>
        <v>Nach § 8b Abs. 1 KStG steuerfreie Bezüge</v>
      </c>
    </row>
    <row r="469" spans="1:9" x14ac:dyDescent="0.55000000000000004">
      <c r="A469" s="8" t="s">
        <v>1659</v>
      </c>
      <c r="B469" s="8" t="s">
        <v>4</v>
      </c>
      <c r="C469" s="8" t="s">
        <v>246</v>
      </c>
      <c r="D469" s="8" t="s">
        <v>2770</v>
      </c>
      <c r="E469" s="8" t="s">
        <v>2769</v>
      </c>
      <c r="F469" s="8" t="s">
        <v>2768</v>
      </c>
      <c r="G469" s="26" t="str">
        <f t="shared" si="14"/>
        <v>52</v>
      </c>
      <c r="H469" s="8" t="s">
        <v>4</v>
      </c>
      <c r="I469" s="8" t="str">
        <f t="shared" si="15"/>
        <v>Nach § 3 Nr. 41 Buchst. a EStG steuerfreie Bezüge</v>
      </c>
    </row>
    <row r="470" spans="1:9" x14ac:dyDescent="0.55000000000000004">
      <c r="A470" s="8" t="s">
        <v>1656</v>
      </c>
      <c r="B470" s="8" t="s">
        <v>4</v>
      </c>
      <c r="C470" s="8" t="s">
        <v>249</v>
      </c>
      <c r="D470" s="8" t="s">
        <v>2767</v>
      </c>
      <c r="E470" s="8" t="s">
        <v>2766</v>
      </c>
      <c r="F470" s="8" t="s">
        <v>2765</v>
      </c>
      <c r="G470" s="26" t="str">
        <f t="shared" si="14"/>
        <v>53</v>
      </c>
      <c r="H470" s="8" t="s">
        <v>4</v>
      </c>
      <c r="I470" s="8" t="str">
        <f t="shared" si="15"/>
        <v>Nach DBA steuerfreie Einkünfte i. S. des § 8b Abs. 1 KStG</v>
      </c>
    </row>
    <row r="471" spans="1:9" x14ac:dyDescent="0.55000000000000004">
      <c r="A471" s="25" t="s">
        <v>4</v>
      </c>
      <c r="B471" s="25" t="s">
        <v>4</v>
      </c>
      <c r="C471" s="25" t="s">
        <v>423</v>
      </c>
      <c r="D471" s="25" t="s">
        <v>4</v>
      </c>
      <c r="E471" s="25" t="s">
        <v>4</v>
      </c>
      <c r="F471" s="25" t="s">
        <v>4</v>
      </c>
      <c r="G471" s="54" t="str">
        <f t="shared" si="14"/>
        <v/>
      </c>
      <c r="H471" s="25" t="s">
        <v>4</v>
      </c>
      <c r="I471" s="25" t="str">
        <f t="shared" si="15"/>
        <v>Weitere Sachverhalte i. S. des § 8b Abs. 2 bis 10 KStG</v>
      </c>
    </row>
    <row r="472" spans="1:9" x14ac:dyDescent="0.55000000000000004">
      <c r="A472" s="8" t="s">
        <v>1654</v>
      </c>
      <c r="B472" s="8" t="s">
        <v>4</v>
      </c>
      <c r="C472" s="8" t="s">
        <v>247</v>
      </c>
      <c r="D472" s="8" t="s">
        <v>2764</v>
      </c>
      <c r="E472" s="8" t="s">
        <v>2763</v>
      </c>
      <c r="F472" s="8" t="s">
        <v>2762</v>
      </c>
      <c r="G472" s="26" t="str">
        <f t="shared" si="14"/>
        <v>54</v>
      </c>
      <c r="H472" s="8" t="s">
        <v>4</v>
      </c>
      <c r="I472" s="8" t="str">
        <f t="shared" si="15"/>
        <v>Nach § 8b Abs. 2 KStG steuerfreie Gewinne</v>
      </c>
    </row>
    <row r="473" spans="1:9" x14ac:dyDescent="0.55000000000000004">
      <c r="A473" s="8" t="s">
        <v>1651</v>
      </c>
      <c r="B473" s="8" t="s">
        <v>4</v>
      </c>
      <c r="C473" s="8" t="s">
        <v>248</v>
      </c>
      <c r="D473" s="8" t="s">
        <v>2761</v>
      </c>
      <c r="E473" s="8" t="s">
        <v>2760</v>
      </c>
      <c r="F473" s="8" t="s">
        <v>2759</v>
      </c>
      <c r="G473" s="26" t="str">
        <f t="shared" si="14"/>
        <v>55</v>
      </c>
      <c r="H473" s="8" t="s">
        <v>4</v>
      </c>
      <c r="I473" s="8" t="str">
        <f t="shared" si="15"/>
        <v>Nach § 3 Nr. 41 Buchst. b EStG steuerfreie Gewinne</v>
      </c>
    </row>
    <row r="474" spans="1:9" x14ac:dyDescent="0.55000000000000004">
      <c r="A474" s="8" t="s">
        <v>1648</v>
      </c>
      <c r="B474" s="8" t="s">
        <v>4</v>
      </c>
      <c r="C474" s="8" t="s">
        <v>243</v>
      </c>
      <c r="D474" s="8" t="s">
        <v>2758</v>
      </c>
      <c r="E474" s="8" t="s">
        <v>2757</v>
      </c>
      <c r="F474" s="8" t="s">
        <v>2756</v>
      </c>
      <c r="G474" s="26" t="str">
        <f t="shared" si="14"/>
        <v>56</v>
      </c>
      <c r="H474" s="8" t="s">
        <v>4</v>
      </c>
      <c r="I474" s="8" t="str">
        <f t="shared" si="15"/>
        <v>Gewinnminderung i. S. des § 8b Abs. 3 Satz 3 bis 7 KStG</v>
      </c>
    </row>
    <row r="475" spans="1:9" x14ac:dyDescent="0.55000000000000004">
      <c r="A475" s="8" t="s">
        <v>1646</v>
      </c>
      <c r="B475" s="8" t="s">
        <v>4</v>
      </c>
      <c r="C475" s="8" t="s">
        <v>235</v>
      </c>
      <c r="D475" s="8" t="s">
        <v>2755</v>
      </c>
      <c r="E475" s="8" t="s">
        <v>2754</v>
      </c>
      <c r="F475" s="8" t="s">
        <v>2753</v>
      </c>
      <c r="G475" s="26" t="str">
        <f t="shared" si="14"/>
        <v>57</v>
      </c>
      <c r="H475" s="8" t="s">
        <v>4</v>
      </c>
      <c r="I475" s="8" t="str">
        <f t="shared" si="15"/>
        <v>Gewinne i. S. des § 8b Abs. 3 Satz 8 KStG</v>
      </c>
    </row>
    <row r="476" spans="1:9" x14ac:dyDescent="0.55000000000000004">
      <c r="A476" s="8" t="s">
        <v>1643</v>
      </c>
      <c r="B476" s="8" t="s">
        <v>4</v>
      </c>
      <c r="C476" s="8" t="s">
        <v>451</v>
      </c>
      <c r="D476" s="8" t="s">
        <v>2752</v>
      </c>
      <c r="E476" s="8" t="s">
        <v>2751</v>
      </c>
      <c r="F476" s="8" t="s">
        <v>2750</v>
      </c>
      <c r="G476" s="26" t="str">
        <f t="shared" si="14"/>
        <v>58</v>
      </c>
      <c r="H476" s="8" t="s">
        <v>4</v>
      </c>
      <c r="I476" s="8" t="str">
        <f t="shared" si="15"/>
        <v>Fiktive Einnahmen und/oder Bezüge i. S. des § 8b Abs. 10 Satz 2 KStG, soweit es sich dabei um Bezüge i. S. des § 8b Abs. 1 KStG, auf die § 8b Abs. 4 KStG nicht anzuwenden ist, und/oder um Gewinne i. S. des § 8b Abs. 2 KStG handelt</v>
      </c>
    </row>
    <row r="477" spans="1:9" x14ac:dyDescent="0.55000000000000004">
      <c r="A477" s="8" t="s">
        <v>1640</v>
      </c>
      <c r="B477" s="8" t="s">
        <v>4</v>
      </c>
      <c r="C477" s="8" t="s">
        <v>244</v>
      </c>
      <c r="D477" s="8" t="s">
        <v>2749</v>
      </c>
      <c r="E477" s="8" t="s">
        <v>2748</v>
      </c>
      <c r="F477" s="8" t="s">
        <v>2747</v>
      </c>
      <c r="G477" s="26" t="str">
        <f t="shared" si="14"/>
        <v>59</v>
      </c>
      <c r="H477" s="8" t="s">
        <v>4</v>
      </c>
      <c r="I477" s="8" t="str">
        <f t="shared" si="15"/>
        <v>5 % der Bezüge bzw. Gewinne i. S. des § 8b Abs. 1 und/oder Abs. 2 KStG, soweit es sich hierbei um Bezüge aus entliehenen Anteilen i. S. des § 8b Abs. 10 KStG handelt</v>
      </c>
    </row>
    <row r="478" spans="1:9" x14ac:dyDescent="0.55000000000000004">
      <c r="A478" s="8" t="s">
        <v>4</v>
      </c>
      <c r="B478" s="8" t="s">
        <v>4</v>
      </c>
      <c r="C478" s="8" t="s">
        <v>4</v>
      </c>
      <c r="D478" s="8" t="s">
        <v>4</v>
      </c>
      <c r="E478" s="8" t="s">
        <v>4</v>
      </c>
      <c r="F478" s="8" t="s">
        <v>4</v>
      </c>
      <c r="G478" s="26" t="str">
        <f t="shared" si="14"/>
        <v/>
      </c>
      <c r="H478" s="8" t="s">
        <v>4</v>
      </c>
      <c r="I478" s="8" t="str">
        <f t="shared" si="15"/>
        <v/>
      </c>
    </row>
    <row r="479" spans="1:9" x14ac:dyDescent="0.55000000000000004">
      <c r="A479" s="25" t="s">
        <v>4</v>
      </c>
      <c r="B479" s="25" t="s">
        <v>4</v>
      </c>
      <c r="C479" s="25" t="s">
        <v>2746</v>
      </c>
      <c r="D479" s="25" t="s">
        <v>4</v>
      </c>
      <c r="E479" s="25" t="s">
        <v>4</v>
      </c>
      <c r="F479" s="25" t="s">
        <v>4</v>
      </c>
      <c r="G479" s="54" t="str">
        <f t="shared" si="14"/>
        <v/>
      </c>
      <c r="H479" s="25" t="s">
        <v>4</v>
      </c>
      <c r="I479" s="25" t="str">
        <f t="shared" si="15"/>
        <v>Zinsschranke / verrechenbarer EBITDA beim Organträger</v>
      </c>
    </row>
    <row r="480" spans="1:9" x14ac:dyDescent="0.55000000000000004">
      <c r="A480" s="8" t="s">
        <v>1638</v>
      </c>
      <c r="B480" s="8" t="s">
        <v>4</v>
      </c>
      <c r="C480" s="8" t="s">
        <v>1388</v>
      </c>
      <c r="D480" s="8" t="s">
        <v>2745</v>
      </c>
      <c r="E480" s="8" t="s">
        <v>2744</v>
      </c>
      <c r="F480" s="8" t="s">
        <v>2743</v>
      </c>
      <c r="G480" s="26" t="str">
        <f t="shared" si="14"/>
        <v>60</v>
      </c>
      <c r="H480" s="8" t="s">
        <v>4</v>
      </c>
      <c r="I480" s="8" t="str">
        <f t="shared" si="15"/>
        <v>Zinsaufwendungen des laufenden Wirtschaftsjahres i. S. des § 4h Abs. 3 Satz 2 und 4 EStG</v>
      </c>
    </row>
    <row r="481" spans="1:9" x14ac:dyDescent="0.55000000000000004">
      <c r="A481" s="8" t="s">
        <v>1635</v>
      </c>
      <c r="B481" s="8" t="s">
        <v>4</v>
      </c>
      <c r="C481" s="8" t="s">
        <v>2742</v>
      </c>
      <c r="D481" s="8" t="s">
        <v>2741</v>
      </c>
      <c r="E481" s="8" t="s">
        <v>2740</v>
      </c>
      <c r="F481" s="8" t="s">
        <v>2739</v>
      </c>
      <c r="G481" s="26" t="str">
        <f t="shared" si="14"/>
        <v>61</v>
      </c>
      <c r="H481" s="8" t="s">
        <v>4</v>
      </c>
      <c r="I481" s="8" t="str">
        <f t="shared" si="15"/>
        <v>Zinserträge des laufenden Wirtschaftsjahres i. S. des § 4h Abs. 3 Satz 3 und 4 EStG (inkl. Zinserträge i. S. des § 46 Abs. 1 Satz 1 InvStG i. V. mit § 4h Abs. 1 EStG aus Spezial-Investmentanteilen)</v>
      </c>
    </row>
    <row r="482" spans="1:9" x14ac:dyDescent="0.55000000000000004">
      <c r="A482" s="8" t="s">
        <v>1632</v>
      </c>
      <c r="B482" s="8" t="s">
        <v>4</v>
      </c>
      <c r="C482" s="8" t="s">
        <v>443</v>
      </c>
      <c r="D482" s="8" t="s">
        <v>2738</v>
      </c>
      <c r="E482" s="8" t="s">
        <v>2737</v>
      </c>
      <c r="F482" s="8" t="s">
        <v>2736</v>
      </c>
      <c r="G482" s="26" t="str">
        <f t="shared" si="14"/>
        <v>62</v>
      </c>
      <c r="H482" s="8" t="s">
        <v>4</v>
      </c>
      <c r="I482" s="8" t="str">
        <f t="shared" si="15"/>
        <v>Nach § 6 Abs. 2 Satz 1, § 6 Abs. 2a Satz 2 und § 7 EStG abgesetzte Beträge (Abschreibungen)</v>
      </c>
    </row>
    <row r="483" spans="1:9" x14ac:dyDescent="0.55000000000000004">
      <c r="A483" s="8" t="s">
        <v>1630</v>
      </c>
      <c r="B483" s="8" t="s">
        <v>4</v>
      </c>
      <c r="C483" s="8" t="s">
        <v>444</v>
      </c>
      <c r="D483" s="8" t="s">
        <v>2735</v>
      </c>
      <c r="E483" s="8" t="s">
        <v>2734</v>
      </c>
      <c r="F483" s="8" t="s">
        <v>2733</v>
      </c>
      <c r="G483" s="26" t="str">
        <f t="shared" si="14"/>
        <v>63</v>
      </c>
      <c r="H483" s="8" t="s">
        <v>4</v>
      </c>
      <c r="I483" s="8" t="str">
        <f t="shared" si="15"/>
        <v>Vergütungen für Fremdkapital an wesentlich beteiligte Anteilseigner, diesen nahe stehenden Personen und rückgriffsberechtigte Dritte (§ 8a Abs. 2 und 3 KStG)</v>
      </c>
    </row>
    <row r="484" spans="1:9" x14ac:dyDescent="0.55000000000000004">
      <c r="A484" s="8" t="s">
        <v>1627</v>
      </c>
      <c r="B484" s="8" t="s">
        <v>4</v>
      </c>
      <c r="C484" s="8" t="s">
        <v>462</v>
      </c>
      <c r="D484" s="8" t="s">
        <v>2732</v>
      </c>
      <c r="E484" s="8" t="s">
        <v>2731</v>
      </c>
      <c r="F484" s="8" t="s">
        <v>2730</v>
      </c>
      <c r="G484" s="26" t="str">
        <f t="shared" si="14"/>
        <v>64</v>
      </c>
      <c r="H484" s="8" t="s">
        <v>4</v>
      </c>
      <c r="I484" s="8" t="str">
        <f t="shared" si="15"/>
        <v>Zu versteuernde(s) Einkommen der Organgesellschaft(en) aus dem Organschaftsverhältnis</v>
      </c>
    </row>
    <row r="485" spans="1:9" x14ac:dyDescent="0.55000000000000004">
      <c r="A485" s="8" t="s">
        <v>1625</v>
      </c>
      <c r="B485" s="8" t="s">
        <v>4</v>
      </c>
      <c r="C485" s="8" t="s">
        <v>463</v>
      </c>
      <c r="D485" s="8" t="s">
        <v>2729</v>
      </c>
      <c r="E485" s="8" t="s">
        <v>2728</v>
      </c>
      <c r="F485" s="8" t="s">
        <v>2727</v>
      </c>
      <c r="G485" s="26" t="str">
        <f t="shared" si="14"/>
        <v>65</v>
      </c>
      <c r="H485" s="8" t="s">
        <v>4</v>
      </c>
      <c r="I485" s="8" t="str">
        <f t="shared" si="15"/>
        <v>Berücksichtigter Zuwendungsabzug i. S. des § 9 Abs. 1 Nr. 2 KStG der Organgesellschaft</v>
      </c>
    </row>
    <row r="486" spans="1:9" x14ac:dyDescent="0.55000000000000004">
      <c r="A486" s="8" t="s">
        <v>4</v>
      </c>
      <c r="B486" s="8" t="s">
        <v>4</v>
      </c>
      <c r="C486" s="8" t="s">
        <v>4</v>
      </c>
      <c r="D486" s="8" t="s">
        <v>4</v>
      </c>
      <c r="E486" s="8" t="s">
        <v>4</v>
      </c>
      <c r="F486" s="8" t="s">
        <v>4</v>
      </c>
      <c r="G486" s="26" t="str">
        <f t="shared" si="14"/>
        <v/>
      </c>
      <c r="H486" s="8" t="s">
        <v>4</v>
      </c>
      <c r="I486" s="8" t="str">
        <f t="shared" si="15"/>
        <v/>
      </c>
    </row>
    <row r="487" spans="1:9" x14ac:dyDescent="0.55000000000000004">
      <c r="A487" s="25" t="s">
        <v>4</v>
      </c>
      <c r="B487" s="25" t="s">
        <v>4</v>
      </c>
      <c r="C487" s="25" t="s">
        <v>908</v>
      </c>
      <c r="D487" s="25" t="s">
        <v>4</v>
      </c>
      <c r="E487" s="25" t="s">
        <v>4</v>
      </c>
      <c r="F487" s="25" t="s">
        <v>4</v>
      </c>
      <c r="G487" s="54" t="str">
        <f t="shared" si="14"/>
        <v/>
      </c>
      <c r="H487" s="25" t="s">
        <v>4</v>
      </c>
      <c r="I487" s="25" t="str">
        <f t="shared" si="15"/>
        <v>Umwandlungssachverhalte</v>
      </c>
    </row>
    <row r="488" spans="1:9" x14ac:dyDescent="0.55000000000000004">
      <c r="A488" s="8" t="s">
        <v>1539</v>
      </c>
      <c r="B488" s="8" t="s">
        <v>4</v>
      </c>
      <c r="C488" s="8" t="s">
        <v>2726</v>
      </c>
      <c r="D488" s="8" t="s">
        <v>2725</v>
      </c>
      <c r="E488" s="8" t="s">
        <v>2724</v>
      </c>
      <c r="F488" s="8" t="s">
        <v>2723</v>
      </c>
      <c r="G488" s="26" t="str">
        <f t="shared" si="14"/>
        <v>70</v>
      </c>
      <c r="H488" s="8" t="s">
        <v>4</v>
      </c>
      <c r="I488" s="8" t="str">
        <f t="shared" si="15"/>
        <v>Im Falle einer Umwandlung mit steuerlicher Rückwirkung: In dem dem Organträger zuzurechnenden Einkommen enthaltene positive Einkünfte eines übertragenden oder einbringenden Rechtsträgers im Rückwirkungszeitraum (§ 2 Abs. 4 Satz 4 UmwStG)</v>
      </c>
    </row>
    <row r="489" spans="1:9" x14ac:dyDescent="0.55000000000000004">
      <c r="A489" s="8" t="s">
        <v>1611</v>
      </c>
      <c r="B489" s="8" t="s">
        <v>4</v>
      </c>
      <c r="C489" s="8" t="s">
        <v>899</v>
      </c>
      <c r="D489" s="8" t="s">
        <v>2722</v>
      </c>
      <c r="E489" s="8" t="s">
        <v>2721</v>
      </c>
      <c r="F489" s="8" t="s">
        <v>2720</v>
      </c>
      <c r="G489" s="26" t="str">
        <f t="shared" si="14"/>
        <v>71</v>
      </c>
      <c r="H489" s="8" t="s">
        <v>4</v>
      </c>
      <c r="I489" s="8" t="str">
        <f t="shared" si="15"/>
        <v>Anteil an einem Übernahmeverlust i. S. des § 4 Abs. 6 UmwStG lt. gesonderter und einheitlicher Feststellung der Personengesellschaft</v>
      </c>
    </row>
    <row r="490" spans="1:9" x14ac:dyDescent="0.55000000000000004">
      <c r="A490" s="8" t="s">
        <v>1609</v>
      </c>
      <c r="B490" s="8" t="s">
        <v>4</v>
      </c>
      <c r="C490" s="8" t="s">
        <v>900</v>
      </c>
      <c r="D490" s="8" t="s">
        <v>2719</v>
      </c>
      <c r="E490" s="8" t="s">
        <v>2718</v>
      </c>
      <c r="F490" s="8" t="s">
        <v>2717</v>
      </c>
      <c r="G490" s="26" t="str">
        <f t="shared" si="14"/>
        <v>72</v>
      </c>
      <c r="H490" s="8" t="s">
        <v>4</v>
      </c>
      <c r="I490" s="8" t="str">
        <f t="shared" si="15"/>
        <v xml:space="preserve">Von der Organgesellschaft selbst zu versteuerndes Einkommen aus einem Übertragungsgewinn nach § 11 UmwStG (ermittelt nach allgemeinen Regelungen, z. B. unter Berücksichtigung des § 8b Abs. 2 KStG) </v>
      </c>
    </row>
    <row r="491" spans="1:9" x14ac:dyDescent="0.55000000000000004">
      <c r="A491" s="8" t="s">
        <v>4</v>
      </c>
      <c r="B491" s="8" t="s">
        <v>4</v>
      </c>
      <c r="C491" s="8" t="s">
        <v>4</v>
      </c>
      <c r="D491" s="8" t="s">
        <v>4</v>
      </c>
      <c r="E491" s="8" t="s">
        <v>4</v>
      </c>
      <c r="F491" s="8" t="s">
        <v>4</v>
      </c>
      <c r="G491" s="26" t="str">
        <f t="shared" si="14"/>
        <v/>
      </c>
      <c r="H491" s="8" t="s">
        <v>4</v>
      </c>
      <c r="I491" s="8" t="str">
        <f t="shared" si="15"/>
        <v/>
      </c>
    </row>
    <row r="492" spans="1:9" x14ac:dyDescent="0.55000000000000004">
      <c r="A492" s="25" t="s">
        <v>4</v>
      </c>
      <c r="B492" s="25" t="s">
        <v>4</v>
      </c>
      <c r="C492" s="25" t="s">
        <v>909</v>
      </c>
      <c r="D492" s="25" t="s">
        <v>4</v>
      </c>
      <c r="E492" s="25" t="s">
        <v>4</v>
      </c>
      <c r="F492" s="25" t="s">
        <v>4</v>
      </c>
      <c r="G492" s="54" t="str">
        <f t="shared" si="14"/>
        <v/>
      </c>
      <c r="H492" s="25" t="s">
        <v>4</v>
      </c>
      <c r="I492" s="25" t="str">
        <f t="shared" si="15"/>
        <v>Sonstige Sachverhalte</v>
      </c>
    </row>
    <row r="493" spans="1:9" x14ac:dyDescent="0.55000000000000004">
      <c r="A493" s="8" t="s">
        <v>1813</v>
      </c>
      <c r="B493" s="8" t="s">
        <v>4</v>
      </c>
      <c r="C493" s="8" t="s">
        <v>901</v>
      </c>
      <c r="D493" s="8" t="s">
        <v>2716</v>
      </c>
      <c r="E493" s="8" t="s">
        <v>2715</v>
      </c>
      <c r="F493" s="8" t="s">
        <v>2714</v>
      </c>
      <c r="G493" s="26" t="str">
        <f t="shared" si="14"/>
        <v>80</v>
      </c>
      <c r="H493" s="8" t="s">
        <v>4</v>
      </c>
      <c r="I493" s="8" t="str">
        <f t="shared" si="15"/>
        <v xml:space="preserve">Einnahmen i. S. des § 3 Nr. 40 EStG einschließlich eines Anteils an einem Übernahmegewinn i. S. des § 4 Abs. 7 UmwStG und der Einnahmen i. S. des § 7 UmwStG </v>
      </c>
    </row>
    <row r="494" spans="1:9" x14ac:dyDescent="0.55000000000000004">
      <c r="A494" s="8" t="s">
        <v>1810</v>
      </c>
      <c r="B494" s="8" t="s">
        <v>4</v>
      </c>
      <c r="C494" s="8" t="s">
        <v>441</v>
      </c>
      <c r="D494" s="8" t="s">
        <v>2713</v>
      </c>
      <c r="E494" s="8" t="s">
        <v>2712</v>
      </c>
      <c r="F494" s="8" t="s">
        <v>2711</v>
      </c>
      <c r="G494" s="26" t="str">
        <f t="shared" si="14"/>
        <v>81</v>
      </c>
      <c r="H494" s="8" t="s">
        <v>4</v>
      </c>
      <c r="I494" s="8" t="str">
        <f t="shared" si="15"/>
        <v xml:space="preserve">Betriebsvermögensminderungen, Betriebsausgaben, Veräußerungskosten und weitere Beträge i. S. des § 3c Abs. 2 Satz 1 zweiter Halbsatz EStG, die mit den dem § 3 Nr. 40 EStG zugrunde liegenden Betriebsvermögensmehrungen in wirtschaftlichem Zusammenhang stehen (z. B. Buchwerte bei Veräußerung) </v>
      </c>
    </row>
    <row r="495" spans="1:9" x14ac:dyDescent="0.55000000000000004">
      <c r="A495" s="8" t="s">
        <v>1808</v>
      </c>
      <c r="B495" s="8" t="s">
        <v>4</v>
      </c>
      <c r="C495" s="8" t="s">
        <v>902</v>
      </c>
      <c r="D495" s="8" t="s">
        <v>2710</v>
      </c>
      <c r="E495" s="8" t="s">
        <v>2709</v>
      </c>
      <c r="F495" s="8" t="s">
        <v>2708</v>
      </c>
      <c r="G495" s="26" t="str">
        <f t="shared" si="14"/>
        <v>82</v>
      </c>
      <c r="H495" s="8" t="s">
        <v>4</v>
      </c>
      <c r="I495" s="8" t="str">
        <f t="shared" si="15"/>
        <v xml:space="preserve">Betriebsvermögensminderungen, Betriebsausgaben und weitere Beträge i. S. des § 3c Abs. 2 Satz 1 zweiter Halbsatz EStG, die mit den dem § 3 Nr. 41 Buchst. a EStG zugrunde liegenden Betriebsvermögensmehrungen in wirtschaftlichem Zusammenhang stehen </v>
      </c>
    </row>
    <row r="496" spans="1:9" x14ac:dyDescent="0.55000000000000004">
      <c r="A496" s="8" t="s">
        <v>1805</v>
      </c>
      <c r="B496" s="8" t="s">
        <v>4</v>
      </c>
      <c r="C496" s="8" t="s">
        <v>880</v>
      </c>
      <c r="D496" s="8" t="s">
        <v>2707</v>
      </c>
      <c r="E496" s="8" t="s">
        <v>2706</v>
      </c>
      <c r="F496" s="8" t="s">
        <v>2705</v>
      </c>
      <c r="G496" s="26" t="str">
        <f t="shared" si="14"/>
        <v>83</v>
      </c>
      <c r="H496" s="8" t="s">
        <v>4</v>
      </c>
      <c r="I496" s="8" t="str">
        <f t="shared" si="15"/>
        <v>An den Organträger geleistete verdeckte Gewinnausschüttungen</v>
      </c>
    </row>
    <row r="497" spans="1:9" x14ac:dyDescent="0.55000000000000004">
      <c r="A497" s="8" t="s">
        <v>1803</v>
      </c>
      <c r="B497" s="8" t="s">
        <v>4</v>
      </c>
      <c r="C497" s="8" t="s">
        <v>445</v>
      </c>
      <c r="D497" s="8" t="s">
        <v>2704</v>
      </c>
      <c r="E497" s="8" t="s">
        <v>2703</v>
      </c>
      <c r="F497" s="8" t="s">
        <v>2702</v>
      </c>
      <c r="G497" s="26" t="str">
        <f t="shared" si="14"/>
        <v>84</v>
      </c>
      <c r="H497" s="8" t="s">
        <v>4</v>
      </c>
      <c r="I497" s="8" t="str">
        <f t="shared" si="15"/>
        <v>Nach DBA steuerfreie ausländische Einkünfte, die für Zwecke des Progressionsvorbehaltes nach deutschem Steuerrecht ermittelt wurden (ohne ausländische Einkünfte, die dem § 2a EStG unterliegen, lt. gesonderter Ermittlung)</v>
      </c>
    </row>
    <row r="498" spans="1:9" x14ac:dyDescent="0.55000000000000004">
      <c r="A498" s="8" t="s">
        <v>1801</v>
      </c>
      <c r="B498" s="8" t="s">
        <v>4</v>
      </c>
      <c r="C498" s="8" t="s">
        <v>447</v>
      </c>
      <c r="D498" s="8" t="s">
        <v>2701</v>
      </c>
      <c r="E498" s="8" t="s">
        <v>2700</v>
      </c>
      <c r="F498" s="8" t="s">
        <v>2699</v>
      </c>
      <c r="G498" s="26" t="str">
        <f t="shared" si="14"/>
        <v>85</v>
      </c>
      <c r="H498" s="8" t="s">
        <v>4</v>
      </c>
      <c r="I498" s="8" t="str">
        <f t="shared" si="15"/>
        <v>Verbleibender Sanierungsertrag nach § 3a Abs. 3 Satz 4 EStG (Betrag lt. Zeile 44 der Anlage SAN)</v>
      </c>
    </row>
    <row r="499" spans="1:9" x14ac:dyDescent="0.55000000000000004">
      <c r="A499" s="8" t="s">
        <v>4</v>
      </c>
      <c r="B499" s="8" t="s">
        <v>4</v>
      </c>
      <c r="C499" s="8" t="s">
        <v>4</v>
      </c>
      <c r="D499" s="8" t="s">
        <v>4</v>
      </c>
      <c r="E499" s="8" t="s">
        <v>4</v>
      </c>
      <c r="F499" s="8" t="s">
        <v>4</v>
      </c>
      <c r="G499" s="26" t="str">
        <f t="shared" si="14"/>
        <v/>
      </c>
      <c r="H499" s="8" t="s">
        <v>4</v>
      </c>
      <c r="I499" s="8" t="str">
        <f t="shared" si="15"/>
        <v/>
      </c>
    </row>
    <row r="500" spans="1:9" ht="21" x14ac:dyDescent="0.55000000000000004">
      <c r="A500" s="25" t="s">
        <v>4</v>
      </c>
      <c r="B500" s="25" t="s">
        <v>4</v>
      </c>
      <c r="C500" s="25" t="s">
        <v>1360</v>
      </c>
      <c r="D500" s="25" t="s">
        <v>4</v>
      </c>
      <c r="E500" s="25" t="s">
        <v>4</v>
      </c>
      <c r="F500" s="25" t="s">
        <v>4</v>
      </c>
      <c r="G500" s="54" t="str">
        <f t="shared" si="14"/>
        <v/>
      </c>
      <c r="H500" s="25" t="s">
        <v>4</v>
      </c>
      <c r="I500" s="25" t="str">
        <f t="shared" si="15"/>
        <v>Hinzurechnungsbetrag nach § 10 AStG; Anrechnung ausländischer Steuern nach § 12 AStG:</v>
      </c>
    </row>
    <row r="501" spans="1:9" x14ac:dyDescent="0.55000000000000004">
      <c r="A501" s="8" t="s">
        <v>1790</v>
      </c>
      <c r="B501" s="8" t="s">
        <v>4</v>
      </c>
      <c r="C501" s="8" t="s">
        <v>465</v>
      </c>
      <c r="D501" s="8" t="s">
        <v>2698</v>
      </c>
      <c r="E501" s="8" t="s">
        <v>2697</v>
      </c>
      <c r="F501" s="8" t="s">
        <v>2696</v>
      </c>
      <c r="G501" s="26" t="str">
        <f t="shared" si="14"/>
        <v>90</v>
      </c>
      <c r="H501" s="8" t="s">
        <v>4</v>
      </c>
      <c r="I501" s="8" t="str">
        <f t="shared" si="15"/>
        <v>Hinzurechnungsbetrag nach § 10 AStG der Organgesellschaft</v>
      </c>
    </row>
    <row r="502" spans="1:9" x14ac:dyDescent="0.55000000000000004">
      <c r="A502" s="8" t="s">
        <v>1787</v>
      </c>
      <c r="B502" s="8" t="s">
        <v>4</v>
      </c>
      <c r="C502" s="8" t="s">
        <v>466</v>
      </c>
      <c r="D502" s="8" t="s">
        <v>2695</v>
      </c>
      <c r="E502" s="8" t="s">
        <v>2694</v>
      </c>
      <c r="F502" s="8" t="s">
        <v>2693</v>
      </c>
      <c r="G502" s="26" t="str">
        <f t="shared" si="14"/>
        <v>91</v>
      </c>
      <c r="H502" s="8" t="s">
        <v>4</v>
      </c>
      <c r="I502" s="8" t="str">
        <f t="shared" si="15"/>
        <v>Nach § 12 Abs. 1 und 3 AStG anzurechnende ausländische Steuer der Organgesellschaft</v>
      </c>
    </row>
    <row r="503" spans="1:9" x14ac:dyDescent="0.55000000000000004">
      <c r="A503" s="8" t="s">
        <v>4</v>
      </c>
      <c r="B503" s="8" t="s">
        <v>4</v>
      </c>
      <c r="C503" s="8" t="s">
        <v>4</v>
      </c>
      <c r="D503" s="8" t="s">
        <v>4</v>
      </c>
      <c r="E503" s="8" t="s">
        <v>4</v>
      </c>
      <c r="F503" s="8" t="s">
        <v>4</v>
      </c>
      <c r="G503" s="26" t="str">
        <f t="shared" si="14"/>
        <v/>
      </c>
      <c r="H503" s="8" t="s">
        <v>4</v>
      </c>
      <c r="I503" s="8" t="str">
        <f t="shared" si="15"/>
        <v/>
      </c>
    </row>
    <row r="504" spans="1:9" x14ac:dyDescent="0.55000000000000004">
      <c r="A504" s="25" t="s">
        <v>4</v>
      </c>
      <c r="B504" s="25" t="s">
        <v>4</v>
      </c>
      <c r="C504" s="25" t="s">
        <v>910</v>
      </c>
      <c r="D504" s="25" t="s">
        <v>4</v>
      </c>
      <c r="E504" s="25" t="s">
        <v>4</v>
      </c>
      <c r="F504" s="25" t="s">
        <v>4</v>
      </c>
      <c r="G504" s="54" t="str">
        <f t="shared" si="14"/>
        <v/>
      </c>
      <c r="H504" s="25" t="s">
        <v>4</v>
      </c>
      <c r="I504" s="25" t="str">
        <f t="shared" si="15"/>
        <v>Für Zwecke der Gewerbesteuererklärung</v>
      </c>
    </row>
    <row r="505" spans="1:9" x14ac:dyDescent="0.55000000000000004">
      <c r="A505" s="8" t="s">
        <v>1767</v>
      </c>
      <c r="B505" s="8" t="s">
        <v>4</v>
      </c>
      <c r="C505" s="8" t="s">
        <v>890</v>
      </c>
      <c r="D505" s="8" t="s">
        <v>2692</v>
      </c>
      <c r="E505" s="8" t="s">
        <v>2691</v>
      </c>
      <c r="F505" s="8" t="s">
        <v>2690</v>
      </c>
      <c r="G505" s="26" t="str">
        <f t="shared" si="14"/>
        <v>100</v>
      </c>
      <c r="H505" s="8" t="s">
        <v>4</v>
      </c>
      <c r="I505" s="8" t="str">
        <f t="shared" si="15"/>
        <v>Gewerbeertrag der Organgesellschaft</v>
      </c>
    </row>
    <row r="506" spans="1:9" x14ac:dyDescent="0.55000000000000004">
      <c r="A506" s="8" t="s">
        <v>1765</v>
      </c>
      <c r="B506" s="8" t="s">
        <v>4</v>
      </c>
      <c r="C506" s="8" t="s">
        <v>763</v>
      </c>
      <c r="D506" s="8" t="s">
        <v>2689</v>
      </c>
      <c r="E506" s="8" t="s">
        <v>2688</v>
      </c>
      <c r="F506" s="8" t="s">
        <v>2687</v>
      </c>
      <c r="G506" s="26" t="str">
        <f t="shared" si="14"/>
        <v>101</v>
      </c>
      <c r="H506" s="8" t="s">
        <v>4</v>
      </c>
      <c r="I506" s="8" t="str">
        <f t="shared" si="15"/>
        <v>Wenn der Organträger eine natürliche Person ist: Zu berücksichtigender Korrekturbetrag zum Gewerbeertrag aufgrund der Anwendung des § 3 Nr. 40 Buchst. a, § 3 Nr. 41 Buchst. b, § 3c EStG i. V. mit § 15 Satz 1 Nr. 2 und Satz 2 KStG</v>
      </c>
    </row>
    <row r="507" spans="1:9" x14ac:dyDescent="0.55000000000000004">
      <c r="A507" s="8" t="s">
        <v>1762</v>
      </c>
      <c r="B507" s="8" t="s">
        <v>4</v>
      </c>
      <c r="C507" s="8" t="s">
        <v>764</v>
      </c>
      <c r="D507" s="8" t="s">
        <v>2686</v>
      </c>
      <c r="E507" s="8" t="s">
        <v>2685</v>
      </c>
      <c r="F507" s="8" t="s">
        <v>2684</v>
      </c>
      <c r="G507" s="26" t="str">
        <f t="shared" si="14"/>
        <v>102</v>
      </c>
      <c r="H507" s="8" t="s">
        <v>4</v>
      </c>
      <c r="I507" s="8" t="str">
        <f t="shared" si="15"/>
        <v>Wenn der Organträger eine Körperschaft ist: Zu berücksichtigender Korrekturbetrag zum Gewerbeertrag aufgrund der Anwendung des § 8b Abs. 2 und 3 KStG und § 3 Nr. 41 Buchst. b EStG i. V. mit § 15 Satz 1 Nr. 2 und Satz 2 KStG</v>
      </c>
    </row>
    <row r="508" spans="1:9" x14ac:dyDescent="0.55000000000000004">
      <c r="A508" s="8" t="s">
        <v>966</v>
      </c>
      <c r="B508" s="8" t="s">
        <v>4</v>
      </c>
      <c r="C508" s="8" t="s">
        <v>2683</v>
      </c>
      <c r="D508" s="8" t="s">
        <v>2682</v>
      </c>
      <c r="E508" s="8" t="s">
        <v>2681</v>
      </c>
      <c r="F508" s="8" t="s">
        <v>2680</v>
      </c>
      <c r="G508" s="26" t="str">
        <f t="shared" si="14"/>
        <v>103</v>
      </c>
      <c r="H508" s="8" t="s">
        <v>4</v>
      </c>
      <c r="I508" s="8" t="str">
        <f t="shared" si="15"/>
        <v>Wenn der Organträger eine Personengesellschaft ist: Zu berücksichtigender Korrekturbetrag zum Gewerbeertrag aufgrund der Anwendung des § 3 Nr. 40 Buchst. a, § 3 Nr. 41 Buchst. b, § 3c EStG, § 8b Abs. 2 und 3 KStG i. V. mit § 15 Satz 1 Nr. 2 und Satz 2 KStG</v>
      </c>
    </row>
    <row r="509" spans="1:9" ht="21" x14ac:dyDescent="0.55000000000000004">
      <c r="A509" s="25" t="s">
        <v>2679</v>
      </c>
      <c r="G509" s="54" t="str">
        <f t="shared" si="14"/>
        <v>PersG (Mitunternehmer)</v>
      </c>
      <c r="I509" s="8">
        <f t="shared" si="15"/>
        <v>0</v>
      </c>
    </row>
    <row r="510" spans="1:9" ht="31.5" x14ac:dyDescent="0.55000000000000004">
      <c r="A510" s="25" t="s">
        <v>957</v>
      </c>
      <c r="B510" s="25" t="s">
        <v>4</v>
      </c>
      <c r="C510" s="25" t="s">
        <v>242</v>
      </c>
      <c r="D510" s="25" t="s">
        <v>2678</v>
      </c>
      <c r="E510" s="25" t="s">
        <v>2677</v>
      </c>
      <c r="F510" s="25" t="s">
        <v>2676</v>
      </c>
      <c r="G510" s="54" t="str">
        <f t="shared" si="14"/>
        <v>Zeile</v>
      </c>
      <c r="H510" s="25" t="s">
        <v>4</v>
      </c>
      <c r="I510" s="25" t="str">
        <f t="shared" si="15"/>
        <v>Bezeichnung</v>
      </c>
    </row>
    <row r="511" spans="1:9" x14ac:dyDescent="0.55000000000000004">
      <c r="A511" s="8" t="s">
        <v>1293</v>
      </c>
      <c r="B511" s="8" t="s">
        <v>4</v>
      </c>
      <c r="C511" s="8" t="s">
        <v>920</v>
      </c>
      <c r="D511" s="8" t="s">
        <v>2675</v>
      </c>
      <c r="E511" s="8" t="s">
        <v>2674</v>
      </c>
      <c r="F511" s="8" t="s">
        <v>2673</v>
      </c>
      <c r="G511" s="26" t="str">
        <f t="shared" si="14"/>
        <v>13</v>
      </c>
      <c r="H511" s="8" t="s">
        <v>4</v>
      </c>
      <c r="I511" s="8" t="str">
        <f t="shared" si="15"/>
        <v>Im Jahresüberschuss/-fehlbetrag lt. Handels- oder Steuerbilanz nach Anpassungen (lt. Zeilen 11 bis 12 Anlage GK) enthaltener Gewinn/Verlust aus der Beteiligung an Personengesellschaften</v>
      </c>
    </row>
    <row r="512" spans="1:9" x14ac:dyDescent="0.55000000000000004">
      <c r="A512" s="8" t="s">
        <v>4</v>
      </c>
      <c r="B512" s="8" t="s">
        <v>4</v>
      </c>
      <c r="C512" s="8" t="s">
        <v>4</v>
      </c>
      <c r="D512" s="8" t="s">
        <v>4</v>
      </c>
      <c r="E512" s="8" t="s">
        <v>4</v>
      </c>
      <c r="F512" s="8" t="s">
        <v>4</v>
      </c>
      <c r="G512" s="26" t="str">
        <f t="shared" si="14"/>
        <v/>
      </c>
      <c r="H512" s="8" t="s">
        <v>4</v>
      </c>
      <c r="I512" s="8" t="str">
        <f t="shared" si="15"/>
        <v/>
      </c>
    </row>
    <row r="513" spans="1:9" ht="21" x14ac:dyDescent="0.55000000000000004">
      <c r="A513" s="25" t="s">
        <v>4</v>
      </c>
      <c r="B513" s="25" t="s">
        <v>4</v>
      </c>
      <c r="C513" s="25" t="s">
        <v>882</v>
      </c>
      <c r="D513" s="25" t="s">
        <v>4</v>
      </c>
      <c r="E513" s="25" t="s">
        <v>4</v>
      </c>
      <c r="F513" s="25" t="s">
        <v>4</v>
      </c>
      <c r="G513" s="54" t="str">
        <f t="shared" ref="G513:G576" si="16">A513</f>
        <v/>
      </c>
      <c r="H513" s="25" t="s">
        <v>4</v>
      </c>
      <c r="I513" s="25" t="str">
        <f t="shared" ref="I513:I576" si="17">C513</f>
        <v>Einkünfte aus der Beteiligung an Mitunternehmerschaften lt. gesonderter und einheitlicher Feststellung</v>
      </c>
    </row>
    <row r="514" spans="1:9" x14ac:dyDescent="0.55000000000000004">
      <c r="A514" s="8" t="s">
        <v>1898</v>
      </c>
      <c r="B514" s="8" t="s">
        <v>4</v>
      </c>
      <c r="C514" s="8" t="s">
        <v>921</v>
      </c>
      <c r="D514" s="8" t="s">
        <v>2672</v>
      </c>
      <c r="E514" s="8" t="s">
        <v>2671</v>
      </c>
      <c r="F514" s="8" t="s">
        <v>2670</v>
      </c>
      <c r="G514" s="26" t="str">
        <f t="shared" si="16"/>
        <v>14.1</v>
      </c>
      <c r="H514" s="8" t="s">
        <v>4</v>
      </c>
      <c r="I514" s="8" t="str">
        <f t="shared" si="17"/>
        <v>Bilanzielles Ergebnis (GHB + ErgB + SB lt. Kapitalkontenentwicklung)</v>
      </c>
    </row>
    <row r="515" spans="1:9" x14ac:dyDescent="0.55000000000000004">
      <c r="A515" s="8" t="s">
        <v>1895</v>
      </c>
      <c r="B515" s="8" t="s">
        <v>4</v>
      </c>
      <c r="C515" s="8" t="s">
        <v>922</v>
      </c>
      <c r="D515" s="8" t="s">
        <v>2669</v>
      </c>
      <c r="E515" s="8" t="s">
        <v>2668</v>
      </c>
      <c r="F515" s="8" t="s">
        <v>2667</v>
      </c>
      <c r="G515" s="26" t="str">
        <f t="shared" si="16"/>
        <v>14.2</v>
      </c>
      <c r="H515" s="8" t="s">
        <v>4</v>
      </c>
      <c r="I515" s="8" t="str">
        <f t="shared" si="17"/>
        <v>Steuerliche Korrekturen bei Organschaftsverhältnissen</v>
      </c>
    </row>
    <row r="516" spans="1:9" x14ac:dyDescent="0.55000000000000004">
      <c r="A516" s="8" t="s">
        <v>2666</v>
      </c>
      <c r="B516" s="8" t="s">
        <v>4</v>
      </c>
      <c r="C516" s="8" t="s">
        <v>419</v>
      </c>
      <c r="D516" s="8" t="s">
        <v>2665</v>
      </c>
      <c r="E516" s="8" t="s">
        <v>2664</v>
      </c>
      <c r="F516" s="8" t="s">
        <v>2663</v>
      </c>
      <c r="G516" s="26" t="str">
        <f t="shared" si="16"/>
        <v>14.3</v>
      </c>
      <c r="H516" s="8" t="s">
        <v>4</v>
      </c>
      <c r="I516" s="8" t="str">
        <f t="shared" si="17"/>
        <v>Sachverhalte mit Auslandsbezug</v>
      </c>
    </row>
    <row r="517" spans="1:9" x14ac:dyDescent="0.55000000000000004">
      <c r="A517" s="8" t="s">
        <v>2662</v>
      </c>
      <c r="B517" s="8" t="s">
        <v>4</v>
      </c>
      <c r="C517" s="8" t="s">
        <v>418</v>
      </c>
      <c r="D517" s="8" t="s">
        <v>2661</v>
      </c>
      <c r="E517" s="8" t="s">
        <v>2660</v>
      </c>
      <c r="F517" s="8" t="s">
        <v>2659</v>
      </c>
      <c r="G517" s="26" t="str">
        <f t="shared" si="16"/>
        <v>14.4</v>
      </c>
      <c r="H517" s="8" t="s">
        <v>4</v>
      </c>
      <c r="I517" s="8" t="str">
        <f t="shared" si="17"/>
        <v>Sachverhalte des UmwStG</v>
      </c>
    </row>
    <row r="518" spans="1:9" x14ac:dyDescent="0.55000000000000004">
      <c r="A518" s="8" t="s">
        <v>2658</v>
      </c>
      <c r="B518" s="8" t="s">
        <v>4</v>
      </c>
      <c r="C518" s="8" t="s">
        <v>923</v>
      </c>
      <c r="D518" s="8" t="s">
        <v>2657</v>
      </c>
      <c r="E518" s="8" t="s">
        <v>2656</v>
      </c>
      <c r="F518" s="8" t="s">
        <v>2655</v>
      </c>
      <c r="G518" s="26" t="str">
        <f t="shared" si="16"/>
        <v>14.5</v>
      </c>
      <c r="H518" s="8" t="s">
        <v>4</v>
      </c>
      <c r="I518" s="8" t="str">
        <f t="shared" si="17"/>
        <v>Sonstige nichtabzugsfähige Betriebsausgaben</v>
      </c>
    </row>
    <row r="519" spans="1:9" x14ac:dyDescent="0.55000000000000004">
      <c r="A519" s="8" t="s">
        <v>2654</v>
      </c>
      <c r="B519" s="8" t="s">
        <v>4</v>
      </c>
      <c r="C519" s="8" t="s">
        <v>884</v>
      </c>
      <c r="D519" s="8" t="s">
        <v>2653</v>
      </c>
      <c r="E519" s="8" t="s">
        <v>2652</v>
      </c>
      <c r="F519" s="8" t="s">
        <v>2651</v>
      </c>
      <c r="G519" s="26" t="str">
        <f t="shared" si="16"/>
        <v>14.6</v>
      </c>
      <c r="H519" s="8" t="s">
        <v>4</v>
      </c>
      <c r="I519" s="8" t="str">
        <f t="shared" si="17"/>
        <v>Sonstige steuerfreie Erträge</v>
      </c>
    </row>
    <row r="520" spans="1:9" x14ac:dyDescent="0.55000000000000004">
      <c r="A520" s="8" t="s">
        <v>2650</v>
      </c>
      <c r="B520" s="8" t="s">
        <v>4</v>
      </c>
      <c r="C520" s="8" t="s">
        <v>924</v>
      </c>
      <c r="D520" s="8" t="s">
        <v>2649</v>
      </c>
      <c r="E520" s="8" t="s">
        <v>2648</v>
      </c>
      <c r="F520" s="8" t="s">
        <v>2647</v>
      </c>
      <c r="G520" s="26" t="str">
        <f t="shared" si="16"/>
        <v>14.7</v>
      </c>
      <c r="H520" s="8" t="s">
        <v>4</v>
      </c>
      <c r="I520" s="8" t="str">
        <f t="shared" si="17"/>
        <v>Sonstige Korrekturen</v>
      </c>
    </row>
    <row r="521" spans="1:9" x14ac:dyDescent="0.55000000000000004">
      <c r="A521" s="8" t="s">
        <v>2646</v>
      </c>
      <c r="B521" s="8" t="s">
        <v>4</v>
      </c>
      <c r="C521" s="8" t="s">
        <v>459</v>
      </c>
      <c r="D521" s="8" t="s">
        <v>2645</v>
      </c>
      <c r="E521" s="8" t="s">
        <v>2644</v>
      </c>
      <c r="F521" s="8" t="s">
        <v>2643</v>
      </c>
      <c r="G521" s="26" t="str">
        <f t="shared" si="16"/>
        <v>14.8</v>
      </c>
      <c r="H521" s="8" t="s">
        <v>4</v>
      </c>
      <c r="I521" s="8" t="str">
        <f t="shared" si="17"/>
        <v>Manuelle Korrektur</v>
      </c>
    </row>
    <row r="522" spans="1:9" x14ac:dyDescent="0.55000000000000004">
      <c r="A522" s="8" t="s">
        <v>1290</v>
      </c>
      <c r="B522" s="8" t="s">
        <v>4</v>
      </c>
      <c r="C522" s="8" t="s">
        <v>882</v>
      </c>
      <c r="D522" s="8" t="s">
        <v>2642</v>
      </c>
      <c r="E522" s="8" t="s">
        <v>2641</v>
      </c>
      <c r="F522" s="8" t="s">
        <v>2640</v>
      </c>
      <c r="G522" s="26" t="str">
        <f t="shared" si="16"/>
        <v>14</v>
      </c>
      <c r="H522" s="8" t="s">
        <v>4</v>
      </c>
      <c r="I522" s="8" t="str">
        <f t="shared" si="17"/>
        <v>Einkünfte aus der Beteiligung an Mitunternehmerschaften lt. gesonderter und einheitlicher Feststellung</v>
      </c>
    </row>
    <row r="523" spans="1:9" x14ac:dyDescent="0.55000000000000004">
      <c r="A523" s="8" t="s">
        <v>4</v>
      </c>
      <c r="B523" s="8" t="s">
        <v>4</v>
      </c>
      <c r="C523" s="8" t="s">
        <v>4</v>
      </c>
      <c r="D523" s="8" t="s">
        <v>4</v>
      </c>
      <c r="E523" s="8" t="s">
        <v>4</v>
      </c>
      <c r="F523" s="8" t="s">
        <v>4</v>
      </c>
      <c r="G523" s="26" t="str">
        <f t="shared" si="16"/>
        <v/>
      </c>
      <c r="H523" s="8" t="s">
        <v>4</v>
      </c>
      <c r="I523" s="8" t="str">
        <f t="shared" si="17"/>
        <v/>
      </c>
    </row>
    <row r="524" spans="1:9" x14ac:dyDescent="0.55000000000000004">
      <c r="A524" s="25" t="s">
        <v>4</v>
      </c>
      <c r="B524" s="25" t="s">
        <v>4</v>
      </c>
      <c r="C524" s="25" t="s">
        <v>885</v>
      </c>
      <c r="D524" s="25" t="s">
        <v>4</v>
      </c>
      <c r="E524" s="25" t="s">
        <v>4</v>
      </c>
      <c r="F524" s="25" t="s">
        <v>4</v>
      </c>
      <c r="G524" s="54" t="str">
        <f t="shared" si="16"/>
        <v/>
      </c>
      <c r="H524" s="25" t="s">
        <v>4</v>
      </c>
      <c r="I524" s="25" t="str">
        <f t="shared" si="17"/>
        <v>Außerbilanzielle Korrekturen (Übertrag in Anlage GK)</v>
      </c>
    </row>
    <row r="525" spans="1:9" x14ac:dyDescent="0.55000000000000004">
      <c r="A525" s="8" t="s">
        <v>2639</v>
      </c>
      <c r="B525" s="8" t="s">
        <v>4</v>
      </c>
      <c r="C525" s="8" t="s">
        <v>926</v>
      </c>
      <c r="D525" s="8" t="s">
        <v>2638</v>
      </c>
      <c r="E525" s="8" t="s">
        <v>2637</v>
      </c>
      <c r="F525" s="8" t="s">
        <v>2636</v>
      </c>
      <c r="G525" s="26" t="str">
        <f t="shared" si="16"/>
        <v>25.1</v>
      </c>
      <c r="H525" s="8" t="s">
        <v>4</v>
      </c>
      <c r="I525" s="8" t="str">
        <f t="shared" si="17"/>
        <v>Nach § 4 Abs. 6 UmwStG nicht zu berücksichtigender Anteil an einem Übernahmeverlust</v>
      </c>
    </row>
    <row r="526" spans="1:9" x14ac:dyDescent="0.55000000000000004">
      <c r="A526" s="8" t="s">
        <v>2635</v>
      </c>
      <c r="B526" s="8" t="s">
        <v>4</v>
      </c>
      <c r="C526" s="8" t="s">
        <v>459</v>
      </c>
      <c r="D526" s="8" t="s">
        <v>2634</v>
      </c>
      <c r="E526" s="8" t="s">
        <v>2633</v>
      </c>
      <c r="F526" s="8" t="s">
        <v>2632</v>
      </c>
      <c r="G526" s="26" t="str">
        <f t="shared" si="16"/>
        <v>25.2</v>
      </c>
      <c r="H526" s="8" t="s">
        <v>4</v>
      </c>
      <c r="I526" s="8" t="str">
        <f t="shared" si="17"/>
        <v>Manuelle Korrektur</v>
      </c>
    </row>
    <row r="527" spans="1:9" x14ac:dyDescent="0.55000000000000004">
      <c r="A527" s="8" t="s">
        <v>1258</v>
      </c>
      <c r="B527" s="8" t="s">
        <v>4</v>
      </c>
      <c r="C527" s="8" t="s">
        <v>925</v>
      </c>
      <c r="D527" s="8" t="s">
        <v>2631</v>
      </c>
      <c r="E527" s="8" t="s">
        <v>2630</v>
      </c>
      <c r="F527" s="8" t="s">
        <v>2629</v>
      </c>
      <c r="G527" s="26" t="str">
        <f t="shared" si="16"/>
        <v>25</v>
      </c>
      <c r="H527" s="8" t="s">
        <v>4</v>
      </c>
      <c r="I527" s="8" t="str">
        <f t="shared" si="17"/>
        <v>Dazu: Nach § 4 Abs. 6 UmwStG nicht zu berücksichtigender Anteil an einem Übernahmeverlust lt. gesonderter und einheitlicher Feststellung der Personengesellschaft</v>
      </c>
    </row>
    <row r="528" spans="1:9" x14ac:dyDescent="0.55000000000000004">
      <c r="A528" s="8" t="s">
        <v>4</v>
      </c>
      <c r="B528" s="8" t="s">
        <v>4</v>
      </c>
      <c r="C528" s="8" t="s">
        <v>4</v>
      </c>
      <c r="D528" s="8" t="s">
        <v>4</v>
      </c>
      <c r="E528" s="8" t="s">
        <v>4</v>
      </c>
      <c r="F528" s="8" t="s">
        <v>4</v>
      </c>
      <c r="G528" s="26" t="str">
        <f t="shared" si="16"/>
        <v/>
      </c>
      <c r="H528" s="8" t="s">
        <v>4</v>
      </c>
      <c r="I528" s="8" t="str">
        <f t="shared" si="17"/>
        <v/>
      </c>
    </row>
    <row r="529" spans="1:9" x14ac:dyDescent="0.55000000000000004">
      <c r="A529" s="25" t="s">
        <v>4</v>
      </c>
      <c r="B529" s="25" t="s">
        <v>4</v>
      </c>
      <c r="C529" s="25" t="s">
        <v>886</v>
      </c>
      <c r="D529" s="25" t="s">
        <v>4</v>
      </c>
      <c r="E529" s="25" t="s">
        <v>4</v>
      </c>
      <c r="F529" s="25" t="s">
        <v>4</v>
      </c>
      <c r="G529" s="54" t="str">
        <f t="shared" si="16"/>
        <v/>
      </c>
      <c r="H529" s="25" t="s">
        <v>4</v>
      </c>
      <c r="I529" s="25" t="str">
        <f t="shared" si="17"/>
        <v>Beteiligungen an anderen Körperschaften (Übertrag in die Anlage GK)</v>
      </c>
    </row>
    <row r="530" spans="1:9" x14ac:dyDescent="0.55000000000000004">
      <c r="A530" s="8" t="s">
        <v>2628</v>
      </c>
      <c r="B530" s="8" t="s">
        <v>4</v>
      </c>
      <c r="C530" s="8" t="s">
        <v>930</v>
      </c>
      <c r="D530" s="8" t="s">
        <v>2627</v>
      </c>
      <c r="E530" s="8" t="s">
        <v>2626</v>
      </c>
      <c r="F530" s="8" t="s">
        <v>2625</v>
      </c>
      <c r="G530" s="26" t="str">
        <f t="shared" si="16"/>
        <v>84.1</v>
      </c>
      <c r="H530" s="8" t="s">
        <v>4</v>
      </c>
      <c r="I530" s="8" t="str">
        <f t="shared" si="17"/>
        <v>Bezüge aus mittelbaren Beteiligungen über Personengesellschaften</v>
      </c>
    </row>
    <row r="531" spans="1:9" x14ac:dyDescent="0.55000000000000004">
      <c r="A531" s="8" t="s">
        <v>2624</v>
      </c>
      <c r="B531" s="8" t="s">
        <v>4</v>
      </c>
      <c r="C531" s="8" t="s">
        <v>459</v>
      </c>
      <c r="D531" s="8" t="s">
        <v>2623</v>
      </c>
      <c r="E531" s="8" t="s">
        <v>2622</v>
      </c>
      <c r="F531" s="8" t="s">
        <v>2621</v>
      </c>
      <c r="G531" s="26" t="str">
        <f t="shared" si="16"/>
        <v>84.2</v>
      </c>
      <c r="H531" s="8" t="s">
        <v>4</v>
      </c>
      <c r="I531" s="8" t="str">
        <f t="shared" si="17"/>
        <v>Manuelle Korrektur</v>
      </c>
    </row>
    <row r="532" spans="1:9" x14ac:dyDescent="0.55000000000000004">
      <c r="A532" s="8" t="s">
        <v>1803</v>
      </c>
      <c r="B532" s="8" t="s">
        <v>4</v>
      </c>
      <c r="C532" s="8" t="s">
        <v>2620</v>
      </c>
      <c r="D532" s="8" t="s">
        <v>2619</v>
      </c>
      <c r="E532" s="8" t="s">
        <v>2618</v>
      </c>
      <c r="F532" s="8" t="s">
        <v>2617</v>
      </c>
      <c r="G532" s="26" t="str">
        <f t="shared" si="16"/>
        <v>84</v>
      </c>
      <c r="H532" s="8" t="s">
        <v>4</v>
      </c>
      <c r="I532" s="8" t="str">
        <f t="shared" si="17"/>
        <v>Bezüge i. S. des § 20 Abs. 1 Nr. 1, 2, 9 und 10 Buchst. a EStG (einschließlich der Einnahmen i. S. des § 7 UmwStG und der Gewinnausschüttungen i. S. des § 3 Nr. 41 Buchst. a EStG) und – vorbehaltlich des § 19a REITG – ohne Ausschüttungen einer REIT-AG oder einer anderen REIT-Körperschaft; vgl. § 19 Abs. 3 i. V. mit § 19 Abs. 5 REITG (bei Beteiligungen an ausländischen Körperschaften: Bruttobetrag einschließlich der darauf entfallenden ausländischen Steuern vom Einkommen) – ohne Bezüge i. S. der Zeile 106; einschließlich der Bezüge aus mittelbaren Beteiligungen über Personengesellschaften</v>
      </c>
    </row>
    <row r="533" spans="1:9" x14ac:dyDescent="0.55000000000000004">
      <c r="A533" s="8" t="s">
        <v>4</v>
      </c>
      <c r="B533" s="8" t="s">
        <v>4</v>
      </c>
      <c r="C533" s="8" t="s">
        <v>4</v>
      </c>
      <c r="D533" s="8" t="s">
        <v>4</v>
      </c>
      <c r="E533" s="8" t="s">
        <v>4</v>
      </c>
      <c r="F533" s="8" t="s">
        <v>4</v>
      </c>
      <c r="G533" s="26" t="str">
        <f t="shared" si="16"/>
        <v/>
      </c>
      <c r="H533" s="8" t="s">
        <v>4</v>
      </c>
      <c r="I533" s="8" t="str">
        <f t="shared" si="17"/>
        <v/>
      </c>
    </row>
    <row r="534" spans="1:9" x14ac:dyDescent="0.55000000000000004">
      <c r="A534" s="8" t="s">
        <v>2616</v>
      </c>
      <c r="B534" s="8" t="s">
        <v>4</v>
      </c>
      <c r="C534" s="8" t="s">
        <v>934</v>
      </c>
      <c r="D534" s="8" t="s">
        <v>2615</v>
      </c>
      <c r="E534" s="8" t="s">
        <v>2614</v>
      </c>
      <c r="F534" s="8" t="s">
        <v>2613</v>
      </c>
      <c r="G534" s="26" t="str">
        <f t="shared" si="16"/>
        <v>85.1</v>
      </c>
      <c r="H534" s="8" t="s">
        <v>4</v>
      </c>
      <c r="I534" s="8" t="str">
        <f t="shared" si="17"/>
        <v>Beträge i. S. d. Zeile 85 aus mittelbaren Beteiligungen über Personengesellschaften</v>
      </c>
    </row>
    <row r="535" spans="1:9" x14ac:dyDescent="0.55000000000000004">
      <c r="A535" s="8" t="s">
        <v>2612</v>
      </c>
      <c r="B535" s="8" t="s">
        <v>4</v>
      </c>
      <c r="C535" s="8" t="s">
        <v>459</v>
      </c>
      <c r="D535" s="8" t="s">
        <v>2611</v>
      </c>
      <c r="E535" s="8" t="s">
        <v>2610</v>
      </c>
      <c r="F535" s="8" t="s">
        <v>2609</v>
      </c>
      <c r="G535" s="26" t="str">
        <f t="shared" si="16"/>
        <v>85.2</v>
      </c>
      <c r="H535" s="8" t="s">
        <v>4</v>
      </c>
      <c r="I535" s="8" t="str">
        <f t="shared" si="17"/>
        <v>Manuelle Korrektur</v>
      </c>
    </row>
    <row r="536" spans="1:9" x14ac:dyDescent="0.55000000000000004">
      <c r="A536" s="8" t="s">
        <v>1801</v>
      </c>
      <c r="B536" s="8" t="s">
        <v>4</v>
      </c>
      <c r="C536" s="8" t="s">
        <v>933</v>
      </c>
      <c r="D536" s="8" t="s">
        <v>2608</v>
      </c>
      <c r="E536" s="8" t="s">
        <v>2607</v>
      </c>
      <c r="F536" s="8" t="s">
        <v>2606</v>
      </c>
      <c r="G536" s="26" t="str">
        <f t="shared" si="16"/>
        <v>85</v>
      </c>
      <c r="H536" s="8" t="s">
        <v>4</v>
      </c>
      <c r="I536" s="8" t="str">
        <f t="shared" si="17"/>
        <v>Von dem Betrag lt. Zeile 84 sind steuerfrei nach Art. 20 Abs. 1 Buchst. b DBA-Frankreich (Schachteldividende) – Bruttobetrag</v>
      </c>
    </row>
    <row r="537" spans="1:9" x14ac:dyDescent="0.55000000000000004">
      <c r="A537" s="8" t="s">
        <v>4</v>
      </c>
      <c r="B537" s="8" t="s">
        <v>4</v>
      </c>
      <c r="C537" s="8" t="s">
        <v>4</v>
      </c>
      <c r="D537" s="8" t="s">
        <v>4</v>
      </c>
      <c r="E537" s="8" t="s">
        <v>4</v>
      </c>
      <c r="F537" s="8" t="s">
        <v>4</v>
      </c>
      <c r="G537" s="26" t="str">
        <f t="shared" si="16"/>
        <v/>
      </c>
      <c r="H537" s="8" t="s">
        <v>4</v>
      </c>
      <c r="I537" s="8" t="str">
        <f t="shared" si="17"/>
        <v/>
      </c>
    </row>
    <row r="538" spans="1:9" x14ac:dyDescent="0.55000000000000004">
      <c r="A538" s="8" t="s">
        <v>2218</v>
      </c>
      <c r="B538" s="8" t="s">
        <v>4</v>
      </c>
      <c r="C538" s="8" t="s">
        <v>936</v>
      </c>
      <c r="D538" s="8" t="s">
        <v>2605</v>
      </c>
      <c r="E538" s="8" t="s">
        <v>2604</v>
      </c>
      <c r="F538" s="8" t="s">
        <v>2603</v>
      </c>
      <c r="G538" s="26" t="str">
        <f t="shared" si="16"/>
        <v>86.1</v>
      </c>
      <c r="H538" s="8" t="s">
        <v>4</v>
      </c>
      <c r="I538" s="8" t="str">
        <f t="shared" si="17"/>
        <v>Beträge i. S. d. Zeile 86 aus mittelbaren Beteiligungen über Personengesellschaften</v>
      </c>
    </row>
    <row r="539" spans="1:9" x14ac:dyDescent="0.55000000000000004">
      <c r="A539" s="8" t="s">
        <v>2216</v>
      </c>
      <c r="B539" s="8" t="s">
        <v>4</v>
      </c>
      <c r="C539" s="8" t="s">
        <v>459</v>
      </c>
      <c r="D539" s="8" t="s">
        <v>2602</v>
      </c>
      <c r="E539" s="8" t="s">
        <v>2601</v>
      </c>
      <c r="F539" s="8" t="s">
        <v>2600</v>
      </c>
      <c r="G539" s="26" t="str">
        <f t="shared" si="16"/>
        <v>86.2</v>
      </c>
      <c r="H539" s="8" t="s">
        <v>4</v>
      </c>
      <c r="I539" s="8" t="str">
        <f t="shared" si="17"/>
        <v>Manuelle Korrektur</v>
      </c>
    </row>
    <row r="540" spans="1:9" x14ac:dyDescent="0.55000000000000004">
      <c r="A540" s="8" t="s">
        <v>1799</v>
      </c>
      <c r="B540" s="8" t="s">
        <v>4</v>
      </c>
      <c r="C540" s="8" t="s">
        <v>935</v>
      </c>
      <c r="D540" s="8" t="s">
        <v>2599</v>
      </c>
      <c r="E540" s="8" t="s">
        <v>2598</v>
      </c>
      <c r="F540" s="8" t="s">
        <v>2597</v>
      </c>
      <c r="G540" s="26" t="str">
        <f t="shared" si="16"/>
        <v>86</v>
      </c>
      <c r="H540" s="8" t="s">
        <v>4</v>
      </c>
      <c r="I540" s="8" t="str">
        <f t="shared" si="17"/>
        <v>Davon ab: Nicht abziehbare Ausgaben, die mit den Bezügen lt. Zeile 85 in Zusammenhang stehen</v>
      </c>
    </row>
    <row r="541" spans="1:9" x14ac:dyDescent="0.55000000000000004">
      <c r="A541" s="8" t="s">
        <v>4</v>
      </c>
      <c r="B541" s="8" t="s">
        <v>4</v>
      </c>
      <c r="C541" s="8" t="s">
        <v>4</v>
      </c>
      <c r="D541" s="8" t="s">
        <v>4</v>
      </c>
      <c r="E541" s="8" t="s">
        <v>4</v>
      </c>
      <c r="F541" s="8" t="s">
        <v>4</v>
      </c>
      <c r="G541" s="26" t="str">
        <f t="shared" si="16"/>
        <v/>
      </c>
      <c r="H541" s="8" t="s">
        <v>4</v>
      </c>
      <c r="I541" s="8" t="str">
        <f t="shared" si="17"/>
        <v/>
      </c>
    </row>
    <row r="542" spans="1:9" x14ac:dyDescent="0.55000000000000004">
      <c r="A542" s="8" t="s">
        <v>2596</v>
      </c>
      <c r="B542" s="8" t="s">
        <v>4</v>
      </c>
      <c r="C542" s="8" t="s">
        <v>938</v>
      </c>
      <c r="D542" s="8" t="s">
        <v>2595</v>
      </c>
      <c r="E542" s="8" t="s">
        <v>2594</v>
      </c>
      <c r="F542" s="8" t="s">
        <v>2593</v>
      </c>
      <c r="G542" s="26" t="str">
        <f t="shared" si="16"/>
        <v>88.1</v>
      </c>
      <c r="H542" s="8" t="s">
        <v>4</v>
      </c>
      <c r="I542" s="8" t="str">
        <f t="shared" si="17"/>
        <v>Beträge i. S. d. Zeile 88 aus mittelbaren inländischen Beteiligungen über Personengesellschaften</v>
      </c>
    </row>
    <row r="543" spans="1:9" x14ac:dyDescent="0.55000000000000004">
      <c r="A543" s="8" t="s">
        <v>2592</v>
      </c>
      <c r="B543" s="8" t="s">
        <v>4</v>
      </c>
      <c r="C543" s="8" t="s">
        <v>931</v>
      </c>
      <c r="D543" s="8" t="s">
        <v>2591</v>
      </c>
      <c r="E543" s="8" t="s">
        <v>2590</v>
      </c>
      <c r="F543" s="8" t="s">
        <v>2589</v>
      </c>
      <c r="G543" s="26" t="str">
        <f t="shared" si="16"/>
        <v>88.2</v>
      </c>
      <c r="H543" s="8" t="s">
        <v>4</v>
      </c>
      <c r="I543" s="8" t="str">
        <f t="shared" si="17"/>
        <v>Manuelle Korrektur (zu inländischen Beteiligungen)</v>
      </c>
    </row>
    <row r="544" spans="1:9" x14ac:dyDescent="0.55000000000000004">
      <c r="A544" s="8" t="s">
        <v>2588</v>
      </c>
      <c r="B544" s="8" t="s">
        <v>4</v>
      </c>
      <c r="C544" s="8" t="s">
        <v>939</v>
      </c>
      <c r="D544" s="8" t="s">
        <v>2587</v>
      </c>
      <c r="E544" s="8" t="s">
        <v>2586</v>
      </c>
      <c r="F544" s="8" t="s">
        <v>2585</v>
      </c>
      <c r="G544" s="26" t="str">
        <f t="shared" si="16"/>
        <v>88.3</v>
      </c>
      <c r="H544" s="8" t="s">
        <v>4</v>
      </c>
      <c r="I544" s="8" t="str">
        <f t="shared" si="17"/>
        <v>Beträge i. S. d. Zeile 88 aus mittelbaren ausländischen Beteiligungen über Personengesellschaften</v>
      </c>
    </row>
    <row r="545" spans="1:9" x14ac:dyDescent="0.55000000000000004">
      <c r="A545" s="8" t="s">
        <v>2584</v>
      </c>
      <c r="B545" s="8" t="s">
        <v>4</v>
      </c>
      <c r="C545" s="8" t="s">
        <v>932</v>
      </c>
      <c r="D545" s="8" t="s">
        <v>2583</v>
      </c>
      <c r="E545" s="8" t="s">
        <v>2582</v>
      </c>
      <c r="F545" s="8" t="s">
        <v>2581</v>
      </c>
      <c r="G545" s="26" t="str">
        <f t="shared" si="16"/>
        <v>88.4</v>
      </c>
      <c r="H545" s="8" t="s">
        <v>4</v>
      </c>
      <c r="I545" s="8" t="str">
        <f t="shared" si="17"/>
        <v>Manuelle Korrektur (zu ausländischen Beteiligungen)</v>
      </c>
    </row>
    <row r="546" spans="1:9" x14ac:dyDescent="0.55000000000000004">
      <c r="A546" s="8" t="s">
        <v>1795</v>
      </c>
      <c r="B546" s="8" t="s">
        <v>4</v>
      </c>
      <c r="C546" s="8" t="s">
        <v>937</v>
      </c>
      <c r="D546" s="8" t="s">
        <v>2580</v>
      </c>
      <c r="E546" s="8" t="s">
        <v>2579</v>
      </c>
      <c r="F546" s="8" t="s">
        <v>2578</v>
      </c>
      <c r="G546" s="26" t="str">
        <f t="shared" si="16"/>
        <v>88</v>
      </c>
      <c r="H546" s="8" t="s">
        <v>4</v>
      </c>
      <c r="I546" s="8" t="str">
        <f t="shared" si="17"/>
        <v>Dazu: Steuerfreie Bezüge nach § 8b Abs. 1 KStG aus mittelbaren Beteiligungen, bei denen die mittelbare Beteiligung über eine Mitunternehmerschaft zu Beginn des Kalenderjahres jeweils mindestens 10 % betrug (lt. Feststellungsbescheid[en]) – ohne Beträge lt. Zeile 89 Anlage GK (Sachverhalte i. S. d. Anlage BE)</v>
      </c>
    </row>
    <row r="547" spans="1:9" x14ac:dyDescent="0.55000000000000004">
      <c r="A547" s="8" t="s">
        <v>4</v>
      </c>
      <c r="B547" s="8" t="s">
        <v>4</v>
      </c>
      <c r="C547" s="8" t="s">
        <v>4</v>
      </c>
      <c r="D547" s="8" t="s">
        <v>4</v>
      </c>
      <c r="E547" s="8" t="s">
        <v>4</v>
      </c>
      <c r="F547" s="8" t="s">
        <v>4</v>
      </c>
      <c r="G547" s="26" t="str">
        <f t="shared" si="16"/>
        <v/>
      </c>
      <c r="H547" s="8" t="s">
        <v>4</v>
      </c>
      <c r="I547" s="8" t="str">
        <f t="shared" si="17"/>
        <v/>
      </c>
    </row>
    <row r="548" spans="1:9" x14ac:dyDescent="0.55000000000000004">
      <c r="A548" s="8" t="s">
        <v>2209</v>
      </c>
      <c r="B548" s="8" t="s">
        <v>4</v>
      </c>
      <c r="C548" s="8" t="s">
        <v>940</v>
      </c>
      <c r="D548" s="8" t="s">
        <v>2577</v>
      </c>
      <c r="E548" s="8" t="s">
        <v>2576</v>
      </c>
      <c r="F548" s="8" t="s">
        <v>2575</v>
      </c>
      <c r="G548" s="26" t="str">
        <f t="shared" si="16"/>
        <v>90.1</v>
      </c>
      <c r="H548" s="8" t="s">
        <v>4</v>
      </c>
      <c r="I548" s="8" t="str">
        <f t="shared" si="17"/>
        <v>Beträge i. S. d. Zeile 90 aus mittelbaren Beteiligungen über Personengesellschaften</v>
      </c>
    </row>
    <row r="549" spans="1:9" x14ac:dyDescent="0.55000000000000004">
      <c r="A549" s="8" t="s">
        <v>2208</v>
      </c>
      <c r="B549" s="8" t="s">
        <v>4</v>
      </c>
      <c r="C549" s="8" t="s">
        <v>459</v>
      </c>
      <c r="D549" s="8" t="s">
        <v>2574</v>
      </c>
      <c r="E549" s="8" t="s">
        <v>2573</v>
      </c>
      <c r="F549" s="8" t="s">
        <v>2572</v>
      </c>
      <c r="G549" s="26" t="str">
        <f t="shared" si="16"/>
        <v>90.2</v>
      </c>
      <c r="H549" s="8" t="s">
        <v>4</v>
      </c>
      <c r="I549" s="8" t="str">
        <f t="shared" si="17"/>
        <v>Manuelle Korrektur</v>
      </c>
    </row>
    <row r="550" spans="1:9" x14ac:dyDescent="0.55000000000000004">
      <c r="A550" s="8" t="s">
        <v>1790</v>
      </c>
      <c r="B550" s="8" t="s">
        <v>4</v>
      </c>
      <c r="C550" s="8" t="s">
        <v>374</v>
      </c>
      <c r="D550" s="8" t="s">
        <v>2571</v>
      </c>
      <c r="E550" s="8" t="s">
        <v>2570</v>
      </c>
      <c r="F550" s="8" t="s">
        <v>2569</v>
      </c>
      <c r="G550" s="26" t="str">
        <f t="shared" si="16"/>
        <v>90</v>
      </c>
      <c r="H550" s="8" t="s">
        <v>4</v>
      </c>
      <c r="I550" s="8" t="str">
        <f t="shared" si="17"/>
        <v>Steuerfreie Bezüge nach § 3 Nr. 41 Buchst. a EStG lt. gesonderter Feststellung nach § 18 AStG</v>
      </c>
    </row>
    <row r="551" spans="1:9" x14ac:dyDescent="0.55000000000000004">
      <c r="A551" s="8" t="s">
        <v>4</v>
      </c>
      <c r="B551" s="8" t="s">
        <v>4</v>
      </c>
      <c r="C551" s="8" t="s">
        <v>4</v>
      </c>
      <c r="D551" s="8" t="s">
        <v>4</v>
      </c>
      <c r="E551" s="8" t="s">
        <v>4</v>
      </c>
      <c r="F551" s="8" t="s">
        <v>4</v>
      </c>
      <c r="G551" s="26" t="str">
        <f t="shared" si="16"/>
        <v/>
      </c>
      <c r="H551" s="8" t="s">
        <v>4</v>
      </c>
      <c r="I551" s="8" t="str">
        <f t="shared" si="17"/>
        <v/>
      </c>
    </row>
    <row r="552" spans="1:9" x14ac:dyDescent="0.55000000000000004">
      <c r="A552" s="8" t="s">
        <v>2202</v>
      </c>
      <c r="B552" s="8" t="s">
        <v>4</v>
      </c>
      <c r="C552" s="8" t="s">
        <v>941</v>
      </c>
      <c r="D552" s="8" t="s">
        <v>2568</v>
      </c>
      <c r="E552" s="8" t="s">
        <v>2567</v>
      </c>
      <c r="F552" s="8" t="s">
        <v>2566</v>
      </c>
      <c r="G552" s="26" t="str">
        <f t="shared" si="16"/>
        <v>92.1</v>
      </c>
      <c r="H552" s="8" t="s">
        <v>4</v>
      </c>
      <c r="I552" s="8" t="str">
        <f t="shared" si="17"/>
        <v>Beträge i. S. d. Zeile 92 aus mittelbaren Beteiligungen über Personengesellschaften</v>
      </c>
    </row>
    <row r="553" spans="1:9" x14ac:dyDescent="0.55000000000000004">
      <c r="A553" s="8" t="s">
        <v>2201</v>
      </c>
      <c r="B553" s="8" t="s">
        <v>4</v>
      </c>
      <c r="C553" s="8" t="s">
        <v>459</v>
      </c>
      <c r="D553" s="8" t="s">
        <v>2565</v>
      </c>
      <c r="E553" s="8" t="s">
        <v>2564</v>
      </c>
      <c r="F553" s="8" t="s">
        <v>2563</v>
      </c>
      <c r="G553" s="26" t="str">
        <f t="shared" si="16"/>
        <v>92.2</v>
      </c>
      <c r="H553" s="8" t="s">
        <v>4</v>
      </c>
      <c r="I553" s="8" t="str">
        <f t="shared" si="17"/>
        <v>Manuelle Korrektur</v>
      </c>
    </row>
    <row r="554" spans="1:9" x14ac:dyDescent="0.55000000000000004">
      <c r="A554" s="8" t="s">
        <v>1785</v>
      </c>
      <c r="B554" s="8" t="s">
        <v>4</v>
      </c>
      <c r="C554" s="8" t="s">
        <v>2562</v>
      </c>
      <c r="D554" s="8" t="s">
        <v>2561</v>
      </c>
      <c r="E554" s="8" t="s">
        <v>2560</v>
      </c>
      <c r="F554" s="8" t="s">
        <v>2559</v>
      </c>
      <c r="G554" s="26" t="str">
        <f t="shared" si="16"/>
        <v>92</v>
      </c>
      <c r="H554" s="8" t="s">
        <v>4</v>
      </c>
      <c r="I554" s="8" t="str">
        <f t="shared" si="17"/>
        <v>Steuerfreistellung von Bezügen, die nicht nach § 8b KStG, jedoch nach DBA steuerbefreit sind (ohne den in Zeile 85 enthaltenen Betrag) Dazu: Bezüge lt. Zeile 84, die nicht nach § 8b KStG, jedoch aufgrund eines DBA steuerfrei sind (Bruttobetrag)</v>
      </c>
    </row>
    <row r="555" spans="1:9" x14ac:dyDescent="0.55000000000000004">
      <c r="A555" s="8" t="s">
        <v>4</v>
      </c>
      <c r="B555" s="8" t="s">
        <v>4</v>
      </c>
      <c r="C555" s="8" t="s">
        <v>4</v>
      </c>
      <c r="D555" s="8" t="s">
        <v>4</v>
      </c>
      <c r="E555" s="8" t="s">
        <v>4</v>
      </c>
      <c r="F555" s="8" t="s">
        <v>4</v>
      </c>
      <c r="G555" s="26" t="str">
        <f t="shared" si="16"/>
        <v/>
      </c>
      <c r="H555" s="8" t="s">
        <v>4</v>
      </c>
      <c r="I555" s="8" t="str">
        <f t="shared" si="17"/>
        <v/>
      </c>
    </row>
    <row r="556" spans="1:9" x14ac:dyDescent="0.55000000000000004">
      <c r="A556" s="8" t="s">
        <v>2191</v>
      </c>
      <c r="B556" s="8" t="s">
        <v>4</v>
      </c>
      <c r="C556" s="8" t="s">
        <v>943</v>
      </c>
      <c r="D556" s="8" t="s">
        <v>2558</v>
      </c>
      <c r="E556" s="8" t="s">
        <v>2557</v>
      </c>
      <c r="F556" s="8" t="s">
        <v>2556</v>
      </c>
      <c r="G556" s="26" t="str">
        <f t="shared" si="16"/>
        <v>93.1</v>
      </c>
      <c r="H556" s="8" t="s">
        <v>4</v>
      </c>
      <c r="I556" s="8" t="str">
        <f t="shared" si="17"/>
        <v>Beträge i. S. d. Zeile 93 aus mittelbaren Beteiligungen über Personengesellschaften</v>
      </c>
    </row>
    <row r="557" spans="1:9" x14ac:dyDescent="0.55000000000000004">
      <c r="A557" s="8" t="s">
        <v>2189</v>
      </c>
      <c r="B557" s="8" t="s">
        <v>4</v>
      </c>
      <c r="C557" s="8" t="s">
        <v>459</v>
      </c>
      <c r="D557" s="8" t="s">
        <v>2555</v>
      </c>
      <c r="E557" s="8" t="s">
        <v>2554</v>
      </c>
      <c r="F557" s="8" t="s">
        <v>2553</v>
      </c>
      <c r="G557" s="26" t="str">
        <f t="shared" si="16"/>
        <v>93.2</v>
      </c>
      <c r="H557" s="8" t="s">
        <v>4</v>
      </c>
      <c r="I557" s="8" t="str">
        <f t="shared" si="17"/>
        <v>Manuelle Korrektur</v>
      </c>
    </row>
    <row r="558" spans="1:9" x14ac:dyDescent="0.55000000000000004">
      <c r="A558" s="8" t="s">
        <v>1783</v>
      </c>
      <c r="B558" s="8" t="s">
        <v>4</v>
      </c>
      <c r="C558" s="8" t="s">
        <v>942</v>
      </c>
      <c r="D558" s="8" t="s">
        <v>2552</v>
      </c>
      <c r="E558" s="8" t="s">
        <v>2551</v>
      </c>
      <c r="F558" s="8" t="s">
        <v>2550</v>
      </c>
      <c r="G558" s="26" t="str">
        <f t="shared" si="16"/>
        <v>93</v>
      </c>
      <c r="H558" s="8" t="s">
        <v>4</v>
      </c>
      <c r="I558" s="8" t="str">
        <f t="shared" si="17"/>
        <v>Nicht abziehbare Ausgaben, die mit den Bezügen lt. Zeile 92 in Zusammenhang stehen</v>
      </c>
    </row>
    <row r="559" spans="1:9" x14ac:dyDescent="0.55000000000000004">
      <c r="A559" s="8" t="s">
        <v>4</v>
      </c>
      <c r="B559" s="8" t="s">
        <v>4</v>
      </c>
      <c r="C559" s="8" t="s">
        <v>4</v>
      </c>
      <c r="D559" s="8" t="s">
        <v>4</v>
      </c>
      <c r="E559" s="8" t="s">
        <v>4</v>
      </c>
      <c r="F559" s="8" t="s">
        <v>4</v>
      </c>
      <c r="G559" s="26" t="str">
        <f t="shared" si="16"/>
        <v/>
      </c>
      <c r="H559" s="8" t="s">
        <v>4</v>
      </c>
      <c r="I559" s="8" t="str">
        <f t="shared" si="17"/>
        <v/>
      </c>
    </row>
    <row r="560" spans="1:9" x14ac:dyDescent="0.55000000000000004">
      <c r="A560" s="8" t="s">
        <v>2549</v>
      </c>
      <c r="B560" s="8" t="s">
        <v>4</v>
      </c>
      <c r="C560" s="8" t="s">
        <v>945</v>
      </c>
      <c r="D560" s="8" t="s">
        <v>2548</v>
      </c>
      <c r="E560" s="8" t="s">
        <v>2547</v>
      </c>
      <c r="F560" s="8" t="s">
        <v>2546</v>
      </c>
      <c r="G560" s="26" t="str">
        <f t="shared" si="16"/>
        <v>95.1</v>
      </c>
      <c r="H560" s="8" t="s">
        <v>4</v>
      </c>
      <c r="I560" s="8" t="str">
        <f t="shared" si="17"/>
        <v>Beträge i. S. d. Zeile 95 aus mittelbaren inländischen Beteiligungen über Personengesellschaften</v>
      </c>
    </row>
    <row r="561" spans="1:9" x14ac:dyDescent="0.55000000000000004">
      <c r="A561" s="8" t="s">
        <v>2545</v>
      </c>
      <c r="B561" s="8" t="s">
        <v>4</v>
      </c>
      <c r="C561" s="8" t="s">
        <v>931</v>
      </c>
      <c r="D561" s="8" t="s">
        <v>2544</v>
      </c>
      <c r="E561" s="8" t="s">
        <v>2543</v>
      </c>
      <c r="F561" s="8" t="s">
        <v>2542</v>
      </c>
      <c r="G561" s="26" t="str">
        <f t="shared" si="16"/>
        <v>95.2</v>
      </c>
      <c r="H561" s="8" t="s">
        <v>4</v>
      </c>
      <c r="I561" s="8" t="str">
        <f t="shared" si="17"/>
        <v>Manuelle Korrektur (zu inländischen Beteiligungen)</v>
      </c>
    </row>
    <row r="562" spans="1:9" x14ac:dyDescent="0.55000000000000004">
      <c r="A562" s="8" t="s">
        <v>2541</v>
      </c>
      <c r="B562" s="8" t="s">
        <v>4</v>
      </c>
      <c r="C562" s="8" t="s">
        <v>946</v>
      </c>
      <c r="D562" s="8" t="s">
        <v>2540</v>
      </c>
      <c r="E562" s="8" t="s">
        <v>2539</v>
      </c>
      <c r="F562" s="8" t="s">
        <v>2538</v>
      </c>
      <c r="G562" s="26" t="str">
        <f t="shared" si="16"/>
        <v>95.3</v>
      </c>
      <c r="H562" s="8" t="s">
        <v>4</v>
      </c>
      <c r="I562" s="8" t="str">
        <f t="shared" si="17"/>
        <v>Beträge i. S. d. Zeile 95 aus mittelbaren ausländischen Beteiligungen über Personengesellschaften</v>
      </c>
    </row>
    <row r="563" spans="1:9" x14ac:dyDescent="0.55000000000000004">
      <c r="A563" s="8" t="s">
        <v>2537</v>
      </c>
      <c r="B563" s="8" t="s">
        <v>4</v>
      </c>
      <c r="C563" s="8" t="s">
        <v>932</v>
      </c>
      <c r="D563" s="8" t="s">
        <v>2536</v>
      </c>
      <c r="E563" s="8" t="s">
        <v>2535</v>
      </c>
      <c r="F563" s="8" t="s">
        <v>2534</v>
      </c>
      <c r="G563" s="26" t="str">
        <f t="shared" si="16"/>
        <v>95.4</v>
      </c>
      <c r="H563" s="8" t="s">
        <v>4</v>
      </c>
      <c r="I563" s="8" t="str">
        <f t="shared" si="17"/>
        <v>Manuelle Korrektur (zu ausländischen Beteiligungen)</v>
      </c>
    </row>
    <row r="564" spans="1:9" x14ac:dyDescent="0.55000000000000004">
      <c r="A564" s="8" t="s">
        <v>1779</v>
      </c>
      <c r="B564" s="8" t="s">
        <v>4</v>
      </c>
      <c r="C564" s="8" t="s">
        <v>944</v>
      </c>
      <c r="D564" s="8" t="s">
        <v>2533</v>
      </c>
      <c r="E564" s="8" t="s">
        <v>2532</v>
      </c>
      <c r="F564" s="8" t="s">
        <v>2531</v>
      </c>
      <c r="G564" s="26" t="str">
        <f t="shared" si="16"/>
        <v>95</v>
      </c>
      <c r="H564" s="8" t="s">
        <v>4</v>
      </c>
      <c r="I564" s="8" t="str">
        <f t="shared" si="17"/>
        <v>Gewinne i. S. des § 8b Abs. 2 KStG, einschließlich eines Übernahmegewinns i. S. des § 4 Abs. 7 UmwStG aus Beteiligungen an Personengesellschaften lt. gesonderter und einheitlicher Feststellung</v>
      </c>
    </row>
    <row r="565" spans="1:9" x14ac:dyDescent="0.55000000000000004">
      <c r="A565" s="8" t="s">
        <v>4</v>
      </c>
      <c r="B565" s="8" t="s">
        <v>4</v>
      </c>
      <c r="C565" s="8" t="s">
        <v>4</v>
      </c>
      <c r="D565" s="8" t="s">
        <v>4</v>
      </c>
      <c r="E565" s="8" t="s">
        <v>4</v>
      </c>
      <c r="F565" s="8" t="s">
        <v>4</v>
      </c>
      <c r="G565" s="26" t="str">
        <f t="shared" si="16"/>
        <v/>
      </c>
      <c r="H565" s="8" t="s">
        <v>4</v>
      </c>
      <c r="I565" s="8" t="str">
        <f t="shared" si="17"/>
        <v/>
      </c>
    </row>
    <row r="566" spans="1:9" x14ac:dyDescent="0.55000000000000004">
      <c r="A566" s="8" t="s">
        <v>2530</v>
      </c>
      <c r="B566" s="8" t="s">
        <v>4</v>
      </c>
      <c r="C566" s="8" t="s">
        <v>947</v>
      </c>
      <c r="D566" s="8" t="s">
        <v>2529</v>
      </c>
      <c r="E566" s="8" t="s">
        <v>2528</v>
      </c>
      <c r="F566" s="8" t="s">
        <v>2527</v>
      </c>
      <c r="G566" s="26" t="str">
        <f t="shared" si="16"/>
        <v>96.1</v>
      </c>
      <c r="H566" s="8" t="s">
        <v>4</v>
      </c>
      <c r="I566" s="8" t="str">
        <f t="shared" si="17"/>
        <v>Beträge i. S. d. Zeile 96 aus mittelbaren Beteiligungen über Personengesellschaften</v>
      </c>
    </row>
    <row r="567" spans="1:9" x14ac:dyDescent="0.55000000000000004">
      <c r="A567" s="8" t="s">
        <v>2526</v>
      </c>
      <c r="B567" s="8" t="s">
        <v>4</v>
      </c>
      <c r="C567" s="8" t="s">
        <v>459</v>
      </c>
      <c r="D567" s="8" t="s">
        <v>2525</v>
      </c>
      <c r="E567" s="8" t="s">
        <v>2524</v>
      </c>
      <c r="F567" s="8" t="s">
        <v>2523</v>
      </c>
      <c r="G567" s="26" t="str">
        <f t="shared" si="16"/>
        <v>96.2</v>
      </c>
      <c r="H567" s="8" t="s">
        <v>4</v>
      </c>
      <c r="I567" s="8" t="str">
        <f t="shared" si="17"/>
        <v>Manuelle Korrektur</v>
      </c>
    </row>
    <row r="568" spans="1:9" x14ac:dyDescent="0.55000000000000004">
      <c r="A568" s="8" t="s">
        <v>1777</v>
      </c>
      <c r="B568" s="8" t="s">
        <v>4</v>
      </c>
      <c r="C568" s="8" t="s">
        <v>391</v>
      </c>
      <c r="D568" s="8" t="s">
        <v>2522</v>
      </c>
      <c r="E568" s="8" t="s">
        <v>2521</v>
      </c>
      <c r="F568" s="8" t="s">
        <v>2520</v>
      </c>
      <c r="G568" s="26" t="str">
        <f t="shared" si="16"/>
        <v>96</v>
      </c>
      <c r="H568" s="8" t="s">
        <v>4</v>
      </c>
      <c r="I568" s="8" t="str">
        <f t="shared" si="17"/>
        <v>Gewinne nach § 3 Nr. 41 Buchst. b EStG lt. gesonderter Feststellung nach § 18 AStG</v>
      </c>
    </row>
    <row r="569" spans="1:9" x14ac:dyDescent="0.55000000000000004">
      <c r="A569" s="8" t="s">
        <v>4</v>
      </c>
      <c r="B569" s="8" t="s">
        <v>4</v>
      </c>
      <c r="C569" s="8" t="s">
        <v>4</v>
      </c>
      <c r="D569" s="8" t="s">
        <v>4</v>
      </c>
      <c r="E569" s="8" t="s">
        <v>4</v>
      </c>
      <c r="F569" s="8" t="s">
        <v>4</v>
      </c>
      <c r="G569" s="26" t="str">
        <f t="shared" si="16"/>
        <v/>
      </c>
      <c r="H569" s="8" t="s">
        <v>4</v>
      </c>
      <c r="I569" s="8" t="str">
        <f t="shared" si="17"/>
        <v/>
      </c>
    </row>
    <row r="570" spans="1:9" x14ac:dyDescent="0.55000000000000004">
      <c r="A570" s="8" t="s">
        <v>2519</v>
      </c>
      <c r="B570" s="8" t="s">
        <v>4</v>
      </c>
      <c r="C570" s="8" t="s">
        <v>918</v>
      </c>
      <c r="D570" s="8" t="s">
        <v>2518</v>
      </c>
      <c r="E570" s="8" t="s">
        <v>2517</v>
      </c>
      <c r="F570" s="8" t="s">
        <v>2516</v>
      </c>
      <c r="G570" s="26" t="str">
        <f t="shared" si="16"/>
        <v>101.1</v>
      </c>
      <c r="H570" s="8" t="s">
        <v>4</v>
      </c>
      <c r="I570" s="8" t="str">
        <f t="shared" si="17"/>
        <v>Inländische Gewinnminderungen i. S. des § 8b Abs. 3 Satz 3 KStG</v>
      </c>
    </row>
    <row r="571" spans="1:9" x14ac:dyDescent="0.55000000000000004">
      <c r="A571" s="8" t="s">
        <v>2515</v>
      </c>
      <c r="B571" s="8" t="s">
        <v>4</v>
      </c>
      <c r="C571" s="8" t="s">
        <v>459</v>
      </c>
      <c r="D571" s="8" t="s">
        <v>2514</v>
      </c>
      <c r="E571" s="8" t="s">
        <v>2513</v>
      </c>
      <c r="F571" s="8" t="s">
        <v>2512</v>
      </c>
      <c r="G571" s="26" t="str">
        <f t="shared" si="16"/>
        <v>101.2</v>
      </c>
      <c r="H571" s="8" t="s">
        <v>4</v>
      </c>
      <c r="I571" s="8" t="str">
        <f t="shared" si="17"/>
        <v>Manuelle Korrektur</v>
      </c>
    </row>
    <row r="572" spans="1:9" x14ac:dyDescent="0.55000000000000004">
      <c r="A572" s="8" t="s">
        <v>2511</v>
      </c>
      <c r="B572" s="8" t="s">
        <v>4</v>
      </c>
      <c r="C572" s="8" t="s">
        <v>919</v>
      </c>
      <c r="D572" s="8" t="s">
        <v>2510</v>
      </c>
      <c r="E572" s="8" t="s">
        <v>2509</v>
      </c>
      <c r="F572" s="8" t="s">
        <v>2508</v>
      </c>
      <c r="G572" s="26" t="str">
        <f t="shared" si="16"/>
        <v>101.3</v>
      </c>
      <c r="H572" s="8" t="s">
        <v>4</v>
      </c>
      <c r="I572" s="8" t="str">
        <f t="shared" si="17"/>
        <v>Ausländische Gewinnminderungen i. S. des § 8b Abs. 3 Satz 3 KStG</v>
      </c>
    </row>
    <row r="573" spans="1:9" x14ac:dyDescent="0.55000000000000004">
      <c r="A573" s="8" t="s">
        <v>2507</v>
      </c>
      <c r="B573" s="8" t="s">
        <v>4</v>
      </c>
      <c r="C573" s="8" t="s">
        <v>459</v>
      </c>
      <c r="D573" s="8" t="s">
        <v>2506</v>
      </c>
      <c r="E573" s="8" t="s">
        <v>2505</v>
      </c>
      <c r="F573" s="8" t="s">
        <v>2504</v>
      </c>
      <c r="G573" s="26" t="str">
        <f t="shared" si="16"/>
        <v>101.4</v>
      </c>
      <c r="H573" s="8" t="s">
        <v>4</v>
      </c>
      <c r="I573" s="8" t="str">
        <f t="shared" si="17"/>
        <v>Manuelle Korrektur</v>
      </c>
    </row>
    <row r="574" spans="1:9" x14ac:dyDescent="0.55000000000000004">
      <c r="A574" s="8" t="s">
        <v>2503</v>
      </c>
      <c r="B574" s="8" t="s">
        <v>4</v>
      </c>
      <c r="C574" s="8" t="s">
        <v>697</v>
      </c>
      <c r="D574" s="8" t="s">
        <v>2502</v>
      </c>
      <c r="E574" s="8" t="s">
        <v>2501</v>
      </c>
      <c r="F574" s="8" t="s">
        <v>2500</v>
      </c>
      <c r="G574" s="26" t="str">
        <f t="shared" si="16"/>
        <v>101.5</v>
      </c>
      <c r="H574" s="8" t="s">
        <v>4</v>
      </c>
      <c r="I574" s="8" t="str">
        <f t="shared" si="17"/>
        <v>Gewinnminderungen i. S des § 8b Abs. 3 Satz 4 bis 7 KStG</v>
      </c>
    </row>
    <row r="575" spans="1:9" x14ac:dyDescent="0.55000000000000004">
      <c r="A575" s="8" t="s">
        <v>2499</v>
      </c>
      <c r="B575" s="8" t="s">
        <v>4</v>
      </c>
      <c r="C575" s="8" t="s">
        <v>459</v>
      </c>
      <c r="D575" s="8" t="s">
        <v>2498</v>
      </c>
      <c r="E575" s="8" t="s">
        <v>2497</v>
      </c>
      <c r="F575" s="8" t="s">
        <v>2496</v>
      </c>
      <c r="G575" s="26" t="str">
        <f t="shared" si="16"/>
        <v>101.6</v>
      </c>
      <c r="H575" s="8" t="s">
        <v>4</v>
      </c>
      <c r="I575" s="8" t="str">
        <f t="shared" si="17"/>
        <v>Manuelle Korrektur</v>
      </c>
    </row>
    <row r="576" spans="1:9" x14ac:dyDescent="0.55000000000000004">
      <c r="A576" s="8" t="s">
        <v>1765</v>
      </c>
      <c r="B576" s="8" t="s">
        <v>4</v>
      </c>
      <c r="C576" s="8" t="s">
        <v>917</v>
      </c>
      <c r="D576" s="8" t="s">
        <v>2495</v>
      </c>
      <c r="E576" s="8" t="s">
        <v>2494</v>
      </c>
      <c r="F576" s="8" t="s">
        <v>2493</v>
      </c>
      <c r="G576" s="26" t="str">
        <f t="shared" si="16"/>
        <v>101</v>
      </c>
      <c r="H576" s="8" t="s">
        <v>4</v>
      </c>
      <c r="I576" s="8" t="str">
        <f t="shared" si="17"/>
        <v>Nicht abziehbare Gewinnminderungen i. S. des § 8b Abs. 3 Satz 3 bis 7 KStG aus Beteiligungen an Personengesellschaften lt. gesonderter und einheitlicher Feststellung</v>
      </c>
    </row>
    <row r="577" spans="1:9" x14ac:dyDescent="0.55000000000000004">
      <c r="A577" s="8" t="s">
        <v>4</v>
      </c>
      <c r="B577" s="8" t="s">
        <v>4</v>
      </c>
      <c r="C577" s="8" t="s">
        <v>4</v>
      </c>
      <c r="D577" s="8" t="s">
        <v>4</v>
      </c>
      <c r="E577" s="8" t="s">
        <v>4</v>
      </c>
      <c r="F577" s="8" t="s">
        <v>4</v>
      </c>
      <c r="G577" s="26" t="str">
        <f t="shared" ref="G577:G640" si="18">A577</f>
        <v/>
      </c>
      <c r="H577" s="8" t="s">
        <v>4</v>
      </c>
      <c r="I577" s="8" t="str">
        <f t="shared" ref="I577:I640" si="19">C577</f>
        <v/>
      </c>
    </row>
    <row r="578" spans="1:9" x14ac:dyDescent="0.55000000000000004">
      <c r="A578" s="8" t="s">
        <v>2492</v>
      </c>
      <c r="B578" s="8" t="s">
        <v>4</v>
      </c>
      <c r="C578" s="8" t="s">
        <v>235</v>
      </c>
      <c r="D578" s="8" t="s">
        <v>2491</v>
      </c>
      <c r="E578" s="8" t="s">
        <v>2490</v>
      </c>
      <c r="F578" s="8" t="s">
        <v>2489</v>
      </c>
      <c r="G578" s="26" t="str">
        <f t="shared" si="18"/>
        <v>102.1</v>
      </c>
      <c r="H578" s="8" t="s">
        <v>4</v>
      </c>
      <c r="I578" s="8" t="str">
        <f t="shared" si="19"/>
        <v>Gewinne i. S. des § 8b Abs. 3 Satz 8 KStG</v>
      </c>
    </row>
    <row r="579" spans="1:9" x14ac:dyDescent="0.55000000000000004">
      <c r="A579" s="8" t="s">
        <v>2488</v>
      </c>
      <c r="B579" s="8" t="s">
        <v>4</v>
      </c>
      <c r="C579" s="8" t="s">
        <v>459</v>
      </c>
      <c r="D579" s="8" t="s">
        <v>2487</v>
      </c>
      <c r="E579" s="8" t="s">
        <v>2486</v>
      </c>
      <c r="F579" s="8" t="s">
        <v>2485</v>
      </c>
      <c r="G579" s="26" t="str">
        <f t="shared" si="18"/>
        <v>102.2</v>
      </c>
      <c r="H579" s="8" t="s">
        <v>4</v>
      </c>
      <c r="I579" s="8" t="str">
        <f t="shared" si="19"/>
        <v>Manuelle Korrektur</v>
      </c>
    </row>
    <row r="580" spans="1:9" x14ac:dyDescent="0.55000000000000004">
      <c r="A580" s="8" t="s">
        <v>1762</v>
      </c>
      <c r="B580" s="8" t="s">
        <v>4</v>
      </c>
      <c r="C580" s="8" t="s">
        <v>235</v>
      </c>
      <c r="D580" s="8" t="s">
        <v>2484</v>
      </c>
      <c r="E580" s="8" t="s">
        <v>2483</v>
      </c>
      <c r="F580" s="8" t="s">
        <v>2482</v>
      </c>
      <c r="G580" s="26" t="str">
        <f t="shared" si="18"/>
        <v>102</v>
      </c>
      <c r="H580" s="8" t="s">
        <v>4</v>
      </c>
      <c r="I580" s="8" t="str">
        <f t="shared" si="19"/>
        <v>Gewinne i. S. des § 8b Abs. 3 Satz 8 KStG</v>
      </c>
    </row>
    <row r="581" spans="1:9" x14ac:dyDescent="0.55000000000000004">
      <c r="A581" s="8" t="s">
        <v>4</v>
      </c>
      <c r="B581" s="8" t="s">
        <v>4</v>
      </c>
      <c r="C581" s="8" t="s">
        <v>4</v>
      </c>
      <c r="D581" s="8" t="s">
        <v>4</v>
      </c>
      <c r="E581" s="8" t="s">
        <v>4</v>
      </c>
      <c r="F581" s="8" t="s">
        <v>4</v>
      </c>
      <c r="G581" s="26" t="str">
        <f t="shared" si="18"/>
        <v/>
      </c>
      <c r="H581" s="8" t="s">
        <v>4</v>
      </c>
      <c r="I581" s="8" t="str">
        <f t="shared" si="19"/>
        <v/>
      </c>
    </row>
    <row r="582" spans="1:9" ht="21" x14ac:dyDescent="0.55000000000000004">
      <c r="A582" s="25" t="s">
        <v>4</v>
      </c>
      <c r="B582" s="25" t="s">
        <v>4</v>
      </c>
      <c r="C582" s="25" t="s">
        <v>887</v>
      </c>
      <c r="D582" s="25" t="s">
        <v>4</v>
      </c>
      <c r="E582" s="25" t="s">
        <v>4</v>
      </c>
      <c r="F582" s="25" t="s">
        <v>4</v>
      </c>
      <c r="G582" s="54" t="str">
        <f t="shared" si="18"/>
        <v/>
      </c>
      <c r="H582" s="25" t="s">
        <v>4</v>
      </c>
      <c r="I582" s="25" t="str">
        <f t="shared" si="19"/>
        <v>Anrechnung von Abzugssteuern nach § 36 Abs. 2 Nr. 2 i.V. mit § 36a EStG (Übertrag in die Anlage WA)</v>
      </c>
    </row>
    <row r="583" spans="1:9" x14ac:dyDescent="0.55000000000000004">
      <c r="A583" s="8" t="s">
        <v>1312</v>
      </c>
      <c r="B583" s="8" t="s">
        <v>4</v>
      </c>
      <c r="C583" s="8" t="s">
        <v>928</v>
      </c>
      <c r="D583" s="8" t="s">
        <v>2481</v>
      </c>
      <c r="E583" s="8" t="s">
        <v>2480</v>
      </c>
      <c r="F583" s="8" t="s">
        <v>2479</v>
      </c>
      <c r="G583" s="26" t="str">
        <f t="shared" si="18"/>
        <v>4.1</v>
      </c>
      <c r="H583" s="8" t="s">
        <v>4</v>
      </c>
      <c r="I583" s="8" t="str">
        <f t="shared" si="19"/>
        <v>Kapitalertragsteuer i. S. d. Zeile 4 aus Personengesellschaften</v>
      </c>
    </row>
    <row r="584" spans="1:9" x14ac:dyDescent="0.55000000000000004">
      <c r="A584" s="8" t="s">
        <v>1311</v>
      </c>
      <c r="B584" s="8" t="s">
        <v>4</v>
      </c>
      <c r="C584" s="8" t="s">
        <v>459</v>
      </c>
      <c r="D584" s="8" t="s">
        <v>2478</v>
      </c>
      <c r="E584" s="8" t="s">
        <v>2477</v>
      </c>
      <c r="F584" s="8" t="s">
        <v>2476</v>
      </c>
      <c r="G584" s="26" t="str">
        <f t="shared" si="18"/>
        <v>4.2</v>
      </c>
      <c r="H584" s="8" t="s">
        <v>4</v>
      </c>
      <c r="I584" s="8" t="str">
        <f t="shared" si="19"/>
        <v>Manuelle Korrektur</v>
      </c>
    </row>
    <row r="585" spans="1:9" x14ac:dyDescent="0.55000000000000004">
      <c r="A585" s="8" t="s">
        <v>1326</v>
      </c>
      <c r="B585" s="8" t="s">
        <v>4</v>
      </c>
      <c r="C585" s="8" t="s">
        <v>927</v>
      </c>
      <c r="D585" s="8" t="s">
        <v>2475</v>
      </c>
      <c r="E585" s="8" t="s">
        <v>2474</v>
      </c>
      <c r="F585" s="8" t="s">
        <v>2473</v>
      </c>
      <c r="G585" s="26" t="str">
        <f t="shared" si="18"/>
        <v>4</v>
      </c>
      <c r="H585" s="8" t="s">
        <v>4</v>
      </c>
      <c r="I585" s="8" t="str">
        <f t="shared" si="19"/>
        <v>Kapitalertragsteuer (lt. gesonderter und einheitlicher Feststellung aus Beteiligungen an Personengesellschaften)</v>
      </c>
    </row>
    <row r="586" spans="1:9" x14ac:dyDescent="0.55000000000000004">
      <c r="A586" s="8" t="s">
        <v>4</v>
      </c>
      <c r="B586" s="8" t="s">
        <v>4</v>
      </c>
      <c r="C586" s="8" t="s">
        <v>4</v>
      </c>
      <c r="D586" s="8" t="s">
        <v>4</v>
      </c>
      <c r="E586" s="8" t="s">
        <v>4</v>
      </c>
      <c r="F586" s="8" t="s">
        <v>4</v>
      </c>
      <c r="G586" s="26" t="str">
        <f t="shared" si="18"/>
        <v/>
      </c>
      <c r="H586" s="8" t="s">
        <v>4</v>
      </c>
      <c r="I586" s="8" t="str">
        <f t="shared" si="19"/>
        <v/>
      </c>
    </row>
    <row r="587" spans="1:9" x14ac:dyDescent="0.55000000000000004">
      <c r="A587" s="8" t="s">
        <v>1309</v>
      </c>
      <c r="B587" s="8" t="s">
        <v>4</v>
      </c>
      <c r="C587" s="8" t="s">
        <v>928</v>
      </c>
      <c r="D587" s="8" t="s">
        <v>2472</v>
      </c>
      <c r="E587" s="8" t="s">
        <v>2471</v>
      </c>
      <c r="F587" s="8" t="s">
        <v>2470</v>
      </c>
      <c r="G587" s="26" t="str">
        <f t="shared" si="18"/>
        <v>5.1</v>
      </c>
      <c r="H587" s="8" t="s">
        <v>4</v>
      </c>
      <c r="I587" s="8" t="str">
        <f t="shared" si="19"/>
        <v>Kapitalertragsteuer i. S. d. Zeile 4 aus Personengesellschaften</v>
      </c>
    </row>
    <row r="588" spans="1:9" x14ac:dyDescent="0.55000000000000004">
      <c r="A588" s="8" t="s">
        <v>1308</v>
      </c>
      <c r="B588" s="8" t="s">
        <v>4</v>
      </c>
      <c r="C588" s="8" t="s">
        <v>459</v>
      </c>
      <c r="D588" s="8" t="s">
        <v>2469</v>
      </c>
      <c r="E588" s="8" t="s">
        <v>2468</v>
      </c>
      <c r="F588" s="8" t="s">
        <v>2467</v>
      </c>
      <c r="G588" s="26" t="str">
        <f t="shared" si="18"/>
        <v>5.2</v>
      </c>
      <c r="H588" s="8" t="s">
        <v>4</v>
      </c>
      <c r="I588" s="8" t="str">
        <f t="shared" si="19"/>
        <v>Manuelle Korrektur</v>
      </c>
    </row>
    <row r="589" spans="1:9" x14ac:dyDescent="0.55000000000000004">
      <c r="A589" s="8" t="s">
        <v>1157</v>
      </c>
      <c r="B589" s="8" t="s">
        <v>4</v>
      </c>
      <c r="C589" s="8" t="s">
        <v>927</v>
      </c>
      <c r="D589" s="8" t="s">
        <v>2466</v>
      </c>
      <c r="E589" s="8" t="s">
        <v>2465</v>
      </c>
      <c r="F589" s="8" t="s">
        <v>2464</v>
      </c>
      <c r="G589" s="26" t="str">
        <f t="shared" si="18"/>
        <v>5</v>
      </c>
      <c r="H589" s="8" t="s">
        <v>4</v>
      </c>
      <c r="I589" s="8" t="str">
        <f t="shared" si="19"/>
        <v>Kapitalertragsteuer (lt. gesonderter und einheitlicher Feststellung aus Beteiligungen an Personengesellschaften)</v>
      </c>
    </row>
    <row r="590" spans="1:9" x14ac:dyDescent="0.55000000000000004">
      <c r="A590" s="8" t="s">
        <v>4</v>
      </c>
      <c r="B590" s="8" t="s">
        <v>4</v>
      </c>
      <c r="C590" s="8" t="s">
        <v>4</v>
      </c>
      <c r="D590" s="8" t="s">
        <v>4</v>
      </c>
      <c r="E590" s="8" t="s">
        <v>4</v>
      </c>
      <c r="F590" s="8" t="s">
        <v>4</v>
      </c>
      <c r="G590" s="26" t="str">
        <f t="shared" si="18"/>
        <v/>
      </c>
      <c r="H590" s="8" t="s">
        <v>4</v>
      </c>
      <c r="I590" s="8" t="str">
        <f t="shared" si="19"/>
        <v/>
      </c>
    </row>
    <row r="591" spans="1:9" x14ac:dyDescent="0.55000000000000004">
      <c r="A591" s="8" t="s">
        <v>4</v>
      </c>
      <c r="B591" s="8" t="s">
        <v>4</v>
      </c>
      <c r="C591" s="8" t="s">
        <v>4</v>
      </c>
      <c r="D591" s="8" t="s">
        <v>4</v>
      </c>
      <c r="E591" s="8" t="s">
        <v>4</v>
      </c>
      <c r="F591" s="8" t="s">
        <v>4</v>
      </c>
      <c r="G591" s="26" t="str">
        <f t="shared" si="18"/>
        <v/>
      </c>
      <c r="H591" s="8" t="s">
        <v>4</v>
      </c>
      <c r="I591" s="8" t="str">
        <f t="shared" si="19"/>
        <v/>
      </c>
    </row>
    <row r="592" spans="1:9" x14ac:dyDescent="0.55000000000000004">
      <c r="A592" s="25" t="s">
        <v>4</v>
      </c>
      <c r="B592" s="25" t="s">
        <v>4</v>
      </c>
      <c r="C592" s="25" t="s">
        <v>2463</v>
      </c>
      <c r="D592" s="25" t="s">
        <v>4</v>
      </c>
      <c r="E592" s="25" t="s">
        <v>4</v>
      </c>
      <c r="F592" s="25" t="s">
        <v>4</v>
      </c>
      <c r="G592" s="54" t="str">
        <f t="shared" si="18"/>
        <v/>
      </c>
      <c r="H592" s="25" t="s">
        <v>4</v>
      </c>
      <c r="I592" s="25" t="str">
        <f t="shared" si="19"/>
        <v>Zuwendungen</v>
      </c>
    </row>
    <row r="593" spans="1:9" x14ac:dyDescent="0.55000000000000004">
      <c r="A593" s="8" t="s">
        <v>1312</v>
      </c>
      <c r="B593" s="8" t="s">
        <v>4</v>
      </c>
      <c r="C593" s="8" t="s">
        <v>2463</v>
      </c>
      <c r="D593" s="8" t="s">
        <v>2462</v>
      </c>
      <c r="E593" s="8" t="s">
        <v>2461</v>
      </c>
      <c r="F593" s="8" t="s">
        <v>2460</v>
      </c>
      <c r="G593" s="26" t="str">
        <f t="shared" si="18"/>
        <v>4.1</v>
      </c>
      <c r="H593" s="8" t="s">
        <v>4</v>
      </c>
      <c r="I593" s="8" t="str">
        <f t="shared" si="19"/>
        <v>Zuwendungen</v>
      </c>
    </row>
    <row r="594" spans="1:9" x14ac:dyDescent="0.55000000000000004">
      <c r="A594" s="8" t="s">
        <v>1304</v>
      </c>
      <c r="B594" s="8" t="s">
        <v>4</v>
      </c>
      <c r="C594" s="8" t="s">
        <v>696</v>
      </c>
      <c r="D594" s="8" t="s">
        <v>2459</v>
      </c>
      <c r="E594" s="8" t="s">
        <v>2458</v>
      </c>
      <c r="F594" s="8" t="s">
        <v>2457</v>
      </c>
      <c r="G594" s="26" t="str">
        <f t="shared" si="18"/>
        <v>7</v>
      </c>
      <c r="H594" s="8" t="s">
        <v>4</v>
      </c>
      <c r="I594" s="8" t="str">
        <f t="shared" si="19"/>
        <v>Summe der gesamten Umsätze, Löhne und Gehälter</v>
      </c>
    </row>
    <row r="595" spans="1:9" x14ac:dyDescent="0.55000000000000004">
      <c r="A595" s="25" t="s">
        <v>2456</v>
      </c>
      <c r="G595" s="54" t="str">
        <f t="shared" si="18"/>
        <v>Anlage AESt</v>
      </c>
      <c r="I595" s="8">
        <f t="shared" si="19"/>
        <v>0</v>
      </c>
    </row>
    <row r="596" spans="1:9" x14ac:dyDescent="0.55000000000000004">
      <c r="A596" s="25" t="s">
        <v>957</v>
      </c>
      <c r="B596" s="25" t="s">
        <v>4</v>
      </c>
      <c r="C596" s="25" t="s">
        <v>242</v>
      </c>
      <c r="D596" s="25" t="s">
        <v>815</v>
      </c>
      <c r="G596" s="54" t="str">
        <f t="shared" si="18"/>
        <v>Zeile</v>
      </c>
      <c r="H596" s="25" t="s">
        <v>4</v>
      </c>
      <c r="I596" s="25" t="str">
        <f t="shared" si="19"/>
        <v>Bezeichnung</v>
      </c>
    </row>
    <row r="597" spans="1:9" x14ac:dyDescent="0.55000000000000004">
      <c r="A597" s="8" t="s">
        <v>1081</v>
      </c>
      <c r="B597" s="8" t="s">
        <v>4</v>
      </c>
      <c r="C597" s="8" t="s">
        <v>143</v>
      </c>
      <c r="D597" s="8" t="s">
        <v>2455</v>
      </c>
      <c r="G597" s="26" t="str">
        <f t="shared" si="18"/>
        <v>1</v>
      </c>
      <c r="H597" s="8" t="s">
        <v>4</v>
      </c>
      <c r="I597" s="8" t="str">
        <f t="shared" si="19"/>
        <v>Laufende Nr. der Anlage</v>
      </c>
    </row>
    <row r="598" spans="1:9" x14ac:dyDescent="0.55000000000000004">
      <c r="A598" s="8" t="s">
        <v>1155</v>
      </c>
      <c r="B598" s="8" t="s">
        <v>4</v>
      </c>
      <c r="C598" s="8" t="s">
        <v>154</v>
      </c>
      <c r="D598" s="8" t="s">
        <v>2454</v>
      </c>
      <c r="G598" s="26" t="str">
        <f t="shared" si="18"/>
        <v>2</v>
      </c>
      <c r="H598" s="8" t="s">
        <v>4</v>
      </c>
      <c r="I598" s="8" t="str">
        <f t="shared" si="19"/>
        <v>Name des Staates/Spezial-Investmentfonds</v>
      </c>
    </row>
    <row r="599" spans="1:9" x14ac:dyDescent="0.55000000000000004">
      <c r="A599" s="8" t="s">
        <v>2453</v>
      </c>
      <c r="B599" s="8" t="s">
        <v>4</v>
      </c>
      <c r="C599" s="8" t="s">
        <v>163</v>
      </c>
      <c r="D599" s="8" t="s">
        <v>2452</v>
      </c>
      <c r="G599" s="26" t="str">
        <f t="shared" si="18"/>
        <v>2a</v>
      </c>
      <c r="H599" s="8" t="s">
        <v>4</v>
      </c>
      <c r="I599" s="8" t="str">
        <f t="shared" si="19"/>
        <v>ISIN (bei Spezial-Investmentfonds)</v>
      </c>
    </row>
    <row r="600" spans="1:9" x14ac:dyDescent="0.55000000000000004">
      <c r="A600" s="8" t="s">
        <v>4</v>
      </c>
      <c r="B600" s="8" t="s">
        <v>4</v>
      </c>
      <c r="C600" s="8" t="s">
        <v>4</v>
      </c>
      <c r="D600" s="8" t="s">
        <v>4</v>
      </c>
      <c r="G600" s="26" t="str">
        <f t="shared" si="18"/>
        <v/>
      </c>
      <c r="H600" s="8" t="s">
        <v>4</v>
      </c>
      <c r="I600" s="8" t="str">
        <f t="shared" si="19"/>
        <v/>
      </c>
    </row>
    <row r="601" spans="1:9" x14ac:dyDescent="0.55000000000000004">
      <c r="A601" s="25" t="s">
        <v>4</v>
      </c>
      <c r="B601" s="25" t="s">
        <v>4</v>
      </c>
      <c r="C601" s="25" t="s">
        <v>2451</v>
      </c>
      <c r="D601" s="25" t="s">
        <v>4</v>
      </c>
      <c r="G601" s="54" t="str">
        <f t="shared" si="18"/>
        <v/>
      </c>
      <c r="H601" s="25" t="s">
        <v>4</v>
      </c>
      <c r="I601" s="25" t="str">
        <f t="shared" si="19"/>
        <v>Ausländische Einkünfte und Steuern aus eigener Tätigkeit</v>
      </c>
    </row>
    <row r="602" spans="1:9" x14ac:dyDescent="0.55000000000000004">
      <c r="A602" s="25" t="s">
        <v>4</v>
      </c>
      <c r="B602" s="25" t="s">
        <v>4</v>
      </c>
      <c r="C602" s="25" t="s">
        <v>185</v>
      </c>
      <c r="D602" s="25" t="s">
        <v>4</v>
      </c>
      <c r="G602" s="54" t="str">
        <f t="shared" si="18"/>
        <v/>
      </c>
      <c r="H602" s="25" t="s">
        <v>4</v>
      </c>
      <c r="I602" s="25" t="str">
        <f t="shared" si="19"/>
        <v>Bezüge und Veräußerungsgewinne nach § 8b KStG</v>
      </c>
    </row>
    <row r="603" spans="1:9" x14ac:dyDescent="0.55000000000000004">
      <c r="A603" s="8" t="s">
        <v>1313</v>
      </c>
      <c r="B603" s="8" t="s">
        <v>4</v>
      </c>
      <c r="C603" s="8" t="s">
        <v>164</v>
      </c>
      <c r="D603" s="8" t="s">
        <v>2450</v>
      </c>
      <c r="G603" s="26" t="str">
        <f t="shared" si="18"/>
        <v>3</v>
      </c>
      <c r="H603" s="8" t="s">
        <v>4</v>
      </c>
      <c r="I603" s="8" t="str">
        <f t="shared" si="19"/>
        <v>Steuerfreie Bezüge und Veräußerungsgewinne nach § 8b Abs. 1 und 2 KStG, gekürzt um Gewinnminderungen nach § 8b Abs. 3 KStG</v>
      </c>
    </row>
    <row r="604" spans="1:9" x14ac:dyDescent="0.55000000000000004">
      <c r="A604" s="8" t="s">
        <v>1326</v>
      </c>
      <c r="B604" s="8" t="s">
        <v>4</v>
      </c>
      <c r="C604" s="8" t="s">
        <v>172</v>
      </c>
      <c r="D604" s="8" t="s">
        <v>2449</v>
      </c>
      <c r="G604" s="26" t="str">
        <f t="shared" si="18"/>
        <v>4</v>
      </c>
      <c r="H604" s="8" t="s">
        <v>4</v>
      </c>
      <c r="I604" s="8" t="str">
        <f t="shared" si="19"/>
        <v>Auf die Beträge lt. Zeile 3 entfallende ausländische Steuern, die der deutschen Einkommensteuer bzw. Körperschaftsteuer entsprechen, gekürzt um einen entstandenen Ermäßigungsanspruch lt. Nachweis</v>
      </c>
    </row>
    <row r="605" spans="1:9" x14ac:dyDescent="0.55000000000000004">
      <c r="A605" s="8" t="s">
        <v>1157</v>
      </c>
      <c r="B605" s="8" t="s">
        <v>4</v>
      </c>
      <c r="C605" s="8" t="s">
        <v>174</v>
      </c>
      <c r="D605" s="8" t="s">
        <v>2448</v>
      </c>
      <c r="G605" s="26" t="str">
        <f t="shared" si="18"/>
        <v>5</v>
      </c>
      <c r="H605" s="8" t="s">
        <v>4</v>
      </c>
      <c r="I605" s="8" t="str">
        <f t="shared" si="19"/>
        <v>Auf die Beträge lt. Zeile 3 entfallende nicht anrechenbare ausländische Steuern, die nach § 34c Abs. 3 EStG zum Steuerabzug berechtigen lt. Nachweis</v>
      </c>
    </row>
    <row r="606" spans="1:9" x14ac:dyDescent="0.55000000000000004">
      <c r="A606" s="25" t="s">
        <v>4</v>
      </c>
      <c r="B606" s="25" t="s">
        <v>4</v>
      </c>
      <c r="C606" s="25" t="s">
        <v>186</v>
      </c>
      <c r="D606" s="25" t="s">
        <v>4</v>
      </c>
      <c r="G606" s="54" t="str">
        <f t="shared" si="18"/>
        <v/>
      </c>
      <c r="H606" s="25" t="s">
        <v>4</v>
      </c>
      <c r="I606" s="25" t="str">
        <f t="shared" si="19"/>
        <v>Bezüge und Veräußerungsgewinne nach § 3 Nr. 40 EStG</v>
      </c>
    </row>
    <row r="607" spans="1:9" x14ac:dyDescent="0.55000000000000004">
      <c r="A607" s="8" t="s">
        <v>1306</v>
      </c>
      <c r="B607" s="8" t="s">
        <v>4</v>
      </c>
      <c r="C607" s="8" t="s">
        <v>2447</v>
      </c>
      <c r="D607" s="8" t="s">
        <v>4</v>
      </c>
      <c r="G607" s="26" t="str">
        <f t="shared" si="18"/>
        <v>6</v>
      </c>
      <c r="H607" s="8" t="s">
        <v>4</v>
      </c>
      <c r="I607" s="8" t="str">
        <f t="shared" si="19"/>
        <v>Zeilen 6 bis 8: Nur bei Organgesellschaften Einnahmen i. S. des § 3 Nr. 40 EStG einschließlich eines Anteils an einem Übernahmegewinn i. S. des § 4 Abs. 7 UmwStG und der Einnahmen i. S. des § 7 UmwStG gekürzt um Betriebsvermögensminderungen, Betriebsausgaben, Veräußerungskosten und weitere Beträge i. S. des § 3c Abs. 2 Satz 1 zweiter Halbsatz EStG, die mit den dem § 3 Nr. 40 EStG zugrunde liegenden Betriebsvermögensmehrungen in wirtschaftlichem Zusammenhang stehen</v>
      </c>
    </row>
    <row r="608" spans="1:9" x14ac:dyDescent="0.55000000000000004">
      <c r="A608" s="8" t="s">
        <v>1304</v>
      </c>
      <c r="B608" s="8" t="s">
        <v>4</v>
      </c>
      <c r="C608" s="8" t="s">
        <v>175</v>
      </c>
      <c r="D608" s="8" t="s">
        <v>4</v>
      </c>
      <c r="G608" s="26" t="str">
        <f t="shared" si="18"/>
        <v>7</v>
      </c>
      <c r="H608" s="8" t="s">
        <v>4</v>
      </c>
      <c r="I608" s="8" t="str">
        <f t="shared" si="19"/>
        <v>Auf die Beträge lt. Zeile 6 entfallende ausländische Steuern, die der deutschen Einkommensteuer bzw. Körperschaftsteuer entsprechen, gekürzt um einen entstandenen Ermäßigungsanspruch lt. Nachweis</v>
      </c>
    </row>
    <row r="609" spans="1:9" x14ac:dyDescent="0.55000000000000004">
      <c r="A609" s="8" t="s">
        <v>1303</v>
      </c>
      <c r="B609" s="8" t="s">
        <v>4</v>
      </c>
      <c r="C609" s="8" t="s">
        <v>182</v>
      </c>
      <c r="D609" s="8" t="s">
        <v>4</v>
      </c>
      <c r="G609" s="26" t="str">
        <f t="shared" si="18"/>
        <v>8</v>
      </c>
      <c r="H609" s="8" t="s">
        <v>4</v>
      </c>
      <c r="I609" s="8" t="str">
        <f t="shared" si="19"/>
        <v>Auf die Beträge lt. Zeile 6 entfallende nicht anrechenbare ausländische Steuern, die nach § 34c Abs. 3 EStG zum Steuerabzug berechtigen</v>
      </c>
    </row>
    <row r="610" spans="1:9" x14ac:dyDescent="0.55000000000000004">
      <c r="A610" s="25" t="s">
        <v>4</v>
      </c>
      <c r="B610" s="25" t="s">
        <v>4</v>
      </c>
      <c r="C610" s="25" t="s">
        <v>187</v>
      </c>
      <c r="D610" s="25" t="s">
        <v>4</v>
      </c>
      <c r="G610" s="54" t="str">
        <f t="shared" si="18"/>
        <v/>
      </c>
      <c r="H610" s="25" t="s">
        <v>4</v>
      </c>
      <c r="I610" s="25" t="str">
        <f t="shared" si="19"/>
        <v>Aktienfonds</v>
      </c>
    </row>
    <row r="611" spans="1:9" x14ac:dyDescent="0.55000000000000004">
      <c r="A611" s="8" t="s">
        <v>1301</v>
      </c>
      <c r="B611" s="8" t="s">
        <v>4</v>
      </c>
      <c r="C611" s="8" t="s">
        <v>183</v>
      </c>
      <c r="D611" s="8" t="s">
        <v>2446</v>
      </c>
      <c r="G611" s="26" t="str">
        <f t="shared" si="18"/>
        <v>9</v>
      </c>
      <c r="H611" s="8" t="s">
        <v>4</v>
      </c>
      <c r="I611" s="8" t="str">
        <f t="shared" si="19"/>
        <v>Investmenterträge aus Aktienfonds i. S. des § 2 Abs. 6 InvStG (ggf. i. V. mit § 43 Abs. 3 InvStG lt. gesonderter und einheitlicher Feststellung) gekürzt um Betriebsvermögensminderungen, Betriebsausgaben und weitere Beträge i. S. des § 21 InvStG (ggf. i. V. mit § 44 InvStG) – ohne Beträge, die in Zeile 12 einzutragen sind</v>
      </c>
    </row>
    <row r="612" spans="1:9" x14ac:dyDescent="0.55000000000000004">
      <c r="A612" s="8" t="s">
        <v>1299</v>
      </c>
      <c r="B612" s="8" t="s">
        <v>4</v>
      </c>
      <c r="C612" s="8" t="s">
        <v>144</v>
      </c>
      <c r="D612" s="8" t="s">
        <v>2445</v>
      </c>
      <c r="G612" s="26" t="str">
        <f t="shared" si="18"/>
        <v>10</v>
      </c>
      <c r="H612" s="8" t="s">
        <v>4</v>
      </c>
      <c r="I612" s="8" t="str">
        <f t="shared" si="19"/>
        <v>Auf die Beträge lt. Zeile 9 entfallende ausländische Steuern, die der deutschen Einkommensteuer bzw. Körperschaftsteuer entsprechen, gekürzt um einen entstandenen Ermäßigungsanspruch lt. Nachweis</v>
      </c>
    </row>
    <row r="613" spans="1:9" x14ac:dyDescent="0.55000000000000004">
      <c r="A613" s="8" t="s">
        <v>1297</v>
      </c>
      <c r="B613" s="8" t="s">
        <v>4</v>
      </c>
      <c r="C613" s="8" t="s">
        <v>145</v>
      </c>
      <c r="D613" s="8" t="s">
        <v>2444</v>
      </c>
      <c r="G613" s="26" t="str">
        <f t="shared" si="18"/>
        <v>11</v>
      </c>
      <c r="H613" s="8" t="s">
        <v>4</v>
      </c>
      <c r="I613" s="8" t="str">
        <f t="shared" si="19"/>
        <v>Auf die Beträge lt. Zeile 9 entfallende nicht anrechenbare ausländische Steuern, die nach § 34c Abs. 3 EStG zum Steuerabzug berechtigen lt. Nachweis</v>
      </c>
    </row>
    <row r="614" spans="1:9" x14ac:dyDescent="0.55000000000000004">
      <c r="A614" s="8" t="s">
        <v>1295</v>
      </c>
      <c r="B614" s="8" t="s">
        <v>4</v>
      </c>
      <c r="C614" s="8" t="s">
        <v>146</v>
      </c>
      <c r="D614" s="8" t="s">
        <v>2443</v>
      </c>
      <c r="G614" s="26" t="str">
        <f t="shared" si="18"/>
        <v>12</v>
      </c>
      <c r="H614" s="8" t="s">
        <v>4</v>
      </c>
      <c r="I614" s="8" t="str">
        <f t="shared" si="19"/>
        <v>Investmenterträge aus Aktienfonds i. S. des § 2 Abs. 6 InvStG (ggf. i. V. mit § 43 Abs. 3 InvStG lt. gesonderter und einheitlicher Feststellung), die den Kapitalanlagen eines Lebens- oder Krankenversicherungsunternehmens zuzurechnen sind oder wenn die Voraussetzungen des § 20 Abs. 1 Satz 4 Nr. 2 InvStG erfüllt sind, gekürzt um Betriebsvermögensminderungen, Betriebsausgaben und weitere Beträge i. S. des § 21 InvStG (ggf. i. V. mit § 44 InvStG)</v>
      </c>
    </row>
    <row r="615" spans="1:9" x14ac:dyDescent="0.55000000000000004">
      <c r="A615" s="8" t="s">
        <v>1293</v>
      </c>
      <c r="B615" s="8" t="s">
        <v>4</v>
      </c>
      <c r="C615" s="8" t="s">
        <v>147</v>
      </c>
      <c r="D615" s="8" t="s">
        <v>2442</v>
      </c>
      <c r="G615" s="26" t="str">
        <f t="shared" si="18"/>
        <v>13</v>
      </c>
      <c r="H615" s="8" t="s">
        <v>4</v>
      </c>
      <c r="I615" s="8" t="str">
        <f t="shared" si="19"/>
        <v>Auf die Beträge lt. Zeile 12 entfallende ausländische Steuern, die der deutschen Einkommensteuer bzw. Körperschaftsteuer entsprechen, gekürzt um einen entstandenen Ermäßigungsanspruch lt. Nachweis</v>
      </c>
    </row>
    <row r="616" spans="1:9" x14ac:dyDescent="0.55000000000000004">
      <c r="A616" s="8" t="s">
        <v>1290</v>
      </c>
      <c r="B616" s="8" t="s">
        <v>4</v>
      </c>
      <c r="C616" s="8" t="s">
        <v>148</v>
      </c>
      <c r="D616" s="8" t="s">
        <v>2441</v>
      </c>
      <c r="G616" s="26" t="str">
        <f t="shared" si="18"/>
        <v>14</v>
      </c>
      <c r="H616" s="8" t="s">
        <v>4</v>
      </c>
      <c r="I616" s="8" t="str">
        <f t="shared" si="19"/>
        <v>Auf die Beträge lt. Zeile 12 entfallende nicht anrechenbare ausländische Steuern, die nach § 34c Abs. 3 EStG zum Steuerabzug berechtigen lt. Nachweis</v>
      </c>
    </row>
    <row r="617" spans="1:9" x14ac:dyDescent="0.55000000000000004">
      <c r="A617" s="25" t="s">
        <v>4</v>
      </c>
      <c r="B617" s="25" t="s">
        <v>4</v>
      </c>
      <c r="C617" s="25" t="s">
        <v>188</v>
      </c>
      <c r="D617" s="25" t="s">
        <v>4</v>
      </c>
      <c r="G617" s="54" t="str">
        <f t="shared" si="18"/>
        <v/>
      </c>
      <c r="H617" s="25" t="s">
        <v>4</v>
      </c>
      <c r="I617" s="25" t="str">
        <f t="shared" si="19"/>
        <v>Mischfonds</v>
      </c>
    </row>
    <row r="618" spans="1:9" x14ac:dyDescent="0.55000000000000004">
      <c r="A618" s="8" t="s">
        <v>1216</v>
      </c>
      <c r="B618" s="8" t="s">
        <v>4</v>
      </c>
      <c r="C618" s="8" t="s">
        <v>149</v>
      </c>
      <c r="D618" s="8" t="s">
        <v>2440</v>
      </c>
      <c r="G618" s="26" t="str">
        <f t="shared" si="18"/>
        <v>15</v>
      </c>
      <c r="H618" s="8" t="s">
        <v>4</v>
      </c>
      <c r="I618" s="8" t="str">
        <f t="shared" si="19"/>
        <v>Investmenterträge aus Mischfonds i. S. des § 2 Abs. 7 InvStG (ggf. i. V. mit § 43 Abs. 3 InvStG lt. gesonderter und einheitlicher Feststellung) gekürzt um Betriebsvermögensminderungen, Betriebsausgaben und weitere Beträge i. S. des § 21 InvStG (ggf. i. V. mit § 44 InvStG) – ohne Beträge, die in Zeile 18 einzutragen sind</v>
      </c>
    </row>
    <row r="619" spans="1:9" x14ac:dyDescent="0.55000000000000004">
      <c r="A619" s="8" t="s">
        <v>1285</v>
      </c>
      <c r="B619" s="8" t="s">
        <v>4</v>
      </c>
      <c r="C619" s="8" t="s">
        <v>150</v>
      </c>
      <c r="D619" s="8" t="s">
        <v>2439</v>
      </c>
      <c r="G619" s="26" t="str">
        <f t="shared" si="18"/>
        <v>16</v>
      </c>
      <c r="H619" s="8" t="s">
        <v>4</v>
      </c>
      <c r="I619" s="8" t="str">
        <f t="shared" si="19"/>
        <v>Auf die Beträge lt. Zeile 15 entfallende ausländische Steuern, die der deutschen Einkommensteuer bzw. Körperschaftsteuer entsprechen, gekürzt um einen entstandenen Ermäßigungsanspruch lt. Nachweis</v>
      </c>
    </row>
    <row r="620" spans="1:9" x14ac:dyDescent="0.55000000000000004">
      <c r="A620" s="8" t="s">
        <v>1282</v>
      </c>
      <c r="B620" s="8" t="s">
        <v>4</v>
      </c>
      <c r="C620" s="8" t="s">
        <v>151</v>
      </c>
      <c r="D620" s="8" t="s">
        <v>2438</v>
      </c>
      <c r="G620" s="26" t="str">
        <f t="shared" si="18"/>
        <v>17</v>
      </c>
      <c r="H620" s="8" t="s">
        <v>4</v>
      </c>
      <c r="I620" s="8" t="str">
        <f t="shared" si="19"/>
        <v>Auf die Beträge lt. Zeile 15 entfallende nicht anrechenbare ausländische Steuern, die nach § 34c Abs. 3 EStG zum Steuerabzug berechtigen</v>
      </c>
    </row>
    <row r="621" spans="1:9" x14ac:dyDescent="0.55000000000000004">
      <c r="A621" s="8" t="s">
        <v>1279</v>
      </c>
      <c r="B621" s="8" t="s">
        <v>4</v>
      </c>
      <c r="C621" s="8" t="s">
        <v>152</v>
      </c>
      <c r="D621" s="8" t="s">
        <v>2437</v>
      </c>
      <c r="G621" s="26" t="str">
        <f t="shared" si="18"/>
        <v>18</v>
      </c>
      <c r="H621" s="8" t="s">
        <v>4</v>
      </c>
      <c r="I621" s="8" t="str">
        <f t="shared" si="19"/>
        <v>Investmenterträge aus Mischfonds i. S. des § 2 Abs. 7 InvStG (ggf. i. V. mit § 43 Abs. 3 InvStG lt. gesonderter und einheitlicher Feststellung), die den Kapitalanlagen eines Lebens- oder Krankenversicherungsunternehmens zuzurechnen sind oder wenn die Voraussetzungen des § 20 Abs. 1 Satz 4 Nr. 2 InvStG erfüllt sind, gekürzt um Betriebsvermögensminderungen, Betriebsausgaben und weitere Beträge i. S. des § 21 InvStG (ggf. i. V. mit § 44 InvStG)</v>
      </c>
    </row>
    <row r="622" spans="1:9" x14ac:dyDescent="0.55000000000000004">
      <c r="A622" s="8" t="s">
        <v>1277</v>
      </c>
      <c r="B622" s="8" t="s">
        <v>4</v>
      </c>
      <c r="C622" s="8" t="s">
        <v>153</v>
      </c>
      <c r="D622" s="8" t="s">
        <v>2436</v>
      </c>
      <c r="G622" s="26" t="str">
        <f t="shared" si="18"/>
        <v>19</v>
      </c>
      <c r="H622" s="8" t="s">
        <v>4</v>
      </c>
      <c r="I622" s="8" t="str">
        <f t="shared" si="19"/>
        <v>Auf die Beträge lt. Zeile 18 entfallende ausländische Steuern, die der deutschen Einkommensteuer bzw. Körperschaftsteuer entsprechen, gekürzt um einen entstandenen Ermäßigungsanspruch lt. Nachweis</v>
      </c>
    </row>
    <row r="623" spans="1:9" x14ac:dyDescent="0.55000000000000004">
      <c r="A623" s="8" t="s">
        <v>1274</v>
      </c>
      <c r="B623" s="8" t="s">
        <v>4</v>
      </c>
      <c r="C623" s="8" t="s">
        <v>155</v>
      </c>
      <c r="D623" s="8" t="s">
        <v>2435</v>
      </c>
      <c r="G623" s="26" t="str">
        <f t="shared" si="18"/>
        <v>20</v>
      </c>
      <c r="H623" s="8" t="s">
        <v>4</v>
      </c>
      <c r="I623" s="8" t="str">
        <f t="shared" si="19"/>
        <v>Auf die Beträge lt. Zeile 18 entfallende nicht anrechenbare ausländische Steuern, die nach § 34c Abs. 3 EStG zum Steuerabzug berechtigen lt. Nachweis</v>
      </c>
    </row>
    <row r="624" spans="1:9" x14ac:dyDescent="0.55000000000000004">
      <c r="A624" s="25" t="s">
        <v>4</v>
      </c>
      <c r="B624" s="25" t="s">
        <v>4</v>
      </c>
      <c r="C624" s="25" t="s">
        <v>189</v>
      </c>
      <c r="D624" s="25" t="s">
        <v>4</v>
      </c>
      <c r="G624" s="54" t="str">
        <f t="shared" si="18"/>
        <v/>
      </c>
      <c r="H624" s="25" t="s">
        <v>4</v>
      </c>
      <c r="I624" s="25" t="str">
        <f t="shared" si="19"/>
        <v>Immobilienfonds</v>
      </c>
    </row>
    <row r="625" spans="1:9" x14ac:dyDescent="0.55000000000000004">
      <c r="A625" s="8" t="s">
        <v>1271</v>
      </c>
      <c r="B625" s="8" t="s">
        <v>4</v>
      </c>
      <c r="C625" s="8" t="s">
        <v>156</v>
      </c>
      <c r="D625" s="8" t="s">
        <v>2434</v>
      </c>
      <c r="G625" s="26" t="str">
        <f t="shared" si="18"/>
        <v>21</v>
      </c>
      <c r="H625" s="8" t="s">
        <v>4</v>
      </c>
      <c r="I625" s="8" t="str">
        <f t="shared" si="19"/>
        <v>Investmenterträge aus Immobilienfonds i. S. des § 2 Abs. 9 InvStG (ggf. i. V. mit § 43 Abs. 3 InvStG lt. gesonderter und einheitlicher Feststellung) gekürzt um Betriebsvermögensminderungen, Betriebsausgaben und weitere Beträge i. S. des § 21 InvStG (ggf. i. V. mit § 44 InvStG)</v>
      </c>
    </row>
    <row r="626" spans="1:9" x14ac:dyDescent="0.55000000000000004">
      <c r="A626" s="8" t="s">
        <v>1266</v>
      </c>
      <c r="B626" s="8" t="s">
        <v>4</v>
      </c>
      <c r="C626" s="8" t="s">
        <v>157</v>
      </c>
      <c r="D626" s="8" t="s">
        <v>2433</v>
      </c>
      <c r="G626" s="26" t="str">
        <f t="shared" si="18"/>
        <v>22</v>
      </c>
      <c r="H626" s="8" t="s">
        <v>4</v>
      </c>
      <c r="I626" s="8" t="str">
        <f t="shared" si="19"/>
        <v>Auf die Beträge lt. Zeile 21 entfallende ausländische Steuern, die der deutschen Einkommensteuer bzw. Körperschaftsteuer entsprechen, gekürzt um einen entstandenen Ermäßigungsanspruch lt. Nachweis</v>
      </c>
    </row>
    <row r="627" spans="1:9" x14ac:dyDescent="0.55000000000000004">
      <c r="A627" s="8" t="s">
        <v>1264</v>
      </c>
      <c r="B627" s="8" t="s">
        <v>4</v>
      </c>
      <c r="C627" s="8" t="s">
        <v>158</v>
      </c>
      <c r="D627" s="8" t="s">
        <v>2432</v>
      </c>
      <c r="G627" s="26" t="str">
        <f t="shared" si="18"/>
        <v>23</v>
      </c>
      <c r="H627" s="8" t="s">
        <v>4</v>
      </c>
      <c r="I627" s="8" t="str">
        <f t="shared" si="19"/>
        <v>Auf die Beträge lt. Zeile 21 entfallende nicht anrechenbare ausländische Steuern, die nach § 34c Abs. 3 EStG zum Steuerabzug berechtigen lt. Nachweis</v>
      </c>
    </row>
    <row r="628" spans="1:9" x14ac:dyDescent="0.55000000000000004">
      <c r="A628" s="25" t="s">
        <v>4</v>
      </c>
      <c r="B628" s="25" t="s">
        <v>4</v>
      </c>
      <c r="C628" s="25" t="s">
        <v>190</v>
      </c>
      <c r="D628" s="25" t="s">
        <v>4</v>
      </c>
      <c r="G628" s="54" t="str">
        <f t="shared" si="18"/>
        <v/>
      </c>
      <c r="H628" s="25" t="s">
        <v>4</v>
      </c>
      <c r="I628" s="25" t="str">
        <f t="shared" si="19"/>
        <v>Immobilienfonds mit Anlageschwerpunkt im Ausland</v>
      </c>
    </row>
    <row r="629" spans="1:9" x14ac:dyDescent="0.55000000000000004">
      <c r="A629" s="8" t="s">
        <v>1261</v>
      </c>
      <c r="B629" s="8" t="s">
        <v>4</v>
      </c>
      <c r="C629" s="8" t="s">
        <v>2431</v>
      </c>
      <c r="D629" s="8" t="s">
        <v>2430</v>
      </c>
      <c r="G629" s="26" t="str">
        <f t="shared" si="18"/>
        <v>24</v>
      </c>
      <c r="H629" s="8" t="s">
        <v>4</v>
      </c>
      <c r="I629" s="8" t="str">
        <f t="shared" si="19"/>
        <v>Investmenterträge aus Immobilienfonds mit Anlageschwerpunkt im Ausland im Sinne des § 2 Absatz 9 InvStG (gegebenenfalls in Verbindung mit § 43 Absatz 3 InvStG laut gesonderter und einheitlicher Feststellung) gekürzt um Betriebsvermögensminderungen, Betriebsausgaben und weitere Beträge im Sinne des § 21 InvStG (gegebenenfalls in Verbindung mit § 44 InvStG)</v>
      </c>
    </row>
    <row r="630" spans="1:9" x14ac:dyDescent="0.55000000000000004">
      <c r="A630" s="8" t="s">
        <v>1258</v>
      </c>
      <c r="B630" s="8" t="s">
        <v>4</v>
      </c>
      <c r="C630" s="8" t="s">
        <v>159</v>
      </c>
      <c r="D630" s="8" t="s">
        <v>2429</v>
      </c>
      <c r="G630" s="26" t="str">
        <f t="shared" si="18"/>
        <v>25</v>
      </c>
      <c r="H630" s="8" t="s">
        <v>4</v>
      </c>
      <c r="I630" s="8" t="str">
        <f t="shared" si="19"/>
        <v>Auf die Beträge lt. Zeile 24 entfallende ausländische Steuern, die der deutschen Einkommensteuer bzw. Körperschaftsteuer entsprechen, gekürzt um einen entstandenen Ermäßigungsanspruch lt. Nachweis</v>
      </c>
    </row>
    <row r="631" spans="1:9" x14ac:dyDescent="0.55000000000000004">
      <c r="A631" s="8" t="s">
        <v>1255</v>
      </c>
      <c r="B631" s="8" t="s">
        <v>4</v>
      </c>
      <c r="C631" s="8" t="s">
        <v>160</v>
      </c>
      <c r="D631" s="8" t="s">
        <v>2428</v>
      </c>
      <c r="G631" s="26" t="str">
        <f t="shared" si="18"/>
        <v>26</v>
      </c>
      <c r="H631" s="8" t="s">
        <v>4</v>
      </c>
      <c r="I631" s="8" t="str">
        <f t="shared" si="19"/>
        <v>Auf die Beträge lt. Zeile 24 entfallende nicht anrechenbare ausländische Steuern, die nach § 34c Abs. 3 EStG zum Steuerabzug berechtigen lt. Nachweis</v>
      </c>
    </row>
    <row r="632" spans="1:9" x14ac:dyDescent="0.55000000000000004">
      <c r="A632" s="25" t="s">
        <v>4</v>
      </c>
      <c r="B632" s="25" t="s">
        <v>4</v>
      </c>
      <c r="C632" s="25" t="s">
        <v>191</v>
      </c>
      <c r="D632" s="25" t="s">
        <v>4</v>
      </c>
      <c r="G632" s="54" t="str">
        <f t="shared" si="18"/>
        <v/>
      </c>
      <c r="H632" s="25" t="s">
        <v>4</v>
      </c>
      <c r="I632" s="25" t="str">
        <f t="shared" si="19"/>
        <v>Übrige ausländische Einkünfte</v>
      </c>
    </row>
    <row r="633" spans="1:9" x14ac:dyDescent="0.55000000000000004">
      <c r="A633" s="8" t="s">
        <v>1253</v>
      </c>
      <c r="B633" s="8" t="s">
        <v>4</v>
      </c>
      <c r="C633" s="8" t="s">
        <v>2427</v>
      </c>
      <c r="D633" s="8" t="s">
        <v>2426</v>
      </c>
      <c r="G633" s="26" t="str">
        <f t="shared" si="18"/>
        <v>27</v>
      </c>
      <c r="H633" s="8" t="s">
        <v>4</v>
      </c>
      <c r="I633" s="8" t="str">
        <f t="shared" si="19"/>
        <v>Übrige ausländische Einkünfte, die nicht in den Zeilen 3, 6, 9, 12, 15, 18, 21 und 24 einzutragen sind, einschließlich Übertragungsgewinnen i. S. des § 3 Abs. 3, § 11 Abs. 3 UmwStG oder Einbringungsgewinne i. S. des § 20 Abs. 7 oder 8 UmwStG (einschließlich ausländischer Steuer; nach Verlustausgleich und Verlustabzug nach § 2a Abs. 1 EStG; ggf. ausländische Einkünfte i. S. des § 50 Abs. 3 EStG)</v>
      </c>
    </row>
    <row r="634" spans="1:9" x14ac:dyDescent="0.55000000000000004">
      <c r="A634" s="8" t="s">
        <v>969</v>
      </c>
      <c r="B634" s="8" t="s">
        <v>4</v>
      </c>
      <c r="C634" s="8" t="s">
        <v>161</v>
      </c>
      <c r="D634" s="8" t="s">
        <v>2425</v>
      </c>
      <c r="G634" s="26" t="str">
        <f t="shared" si="18"/>
        <v>28</v>
      </c>
      <c r="H634" s="8" t="s">
        <v>4</v>
      </c>
      <c r="I634" s="8" t="str">
        <f t="shared" si="19"/>
        <v>Auf die Beträge lt. Zeile 27 entfallende ausländische Steuern, die der deutschen Einkommensteuer bzw. Körperschaftsteuer entsprechen, gekürzt um einen entstandenen Ermäßigungsanspruch lt. Nachweis</v>
      </c>
    </row>
    <row r="635" spans="1:9" x14ac:dyDescent="0.55000000000000004">
      <c r="A635" s="8" t="s">
        <v>1401</v>
      </c>
      <c r="B635" s="8" t="s">
        <v>4</v>
      </c>
      <c r="C635" s="8" t="s">
        <v>162</v>
      </c>
      <c r="D635" s="8" t="s">
        <v>2424</v>
      </c>
      <c r="G635" s="26" t="str">
        <f t="shared" si="18"/>
        <v>29</v>
      </c>
      <c r="H635" s="8" t="s">
        <v>4</v>
      </c>
      <c r="I635" s="8" t="str">
        <f t="shared" si="19"/>
        <v>Lt. Doppelbesteuerungsabkommen anzurechnende fiktive ausländische Steuer</v>
      </c>
    </row>
    <row r="636" spans="1:9" x14ac:dyDescent="0.55000000000000004">
      <c r="A636" s="8" t="s">
        <v>1389</v>
      </c>
      <c r="B636" s="8" t="s">
        <v>4</v>
      </c>
      <c r="C636" s="8" t="s">
        <v>165</v>
      </c>
      <c r="D636" s="8" t="s">
        <v>2423</v>
      </c>
      <c r="G636" s="26" t="str">
        <f t="shared" si="18"/>
        <v>30</v>
      </c>
      <c r="H636" s="8" t="s">
        <v>4</v>
      </c>
      <c r="I636" s="8" t="str">
        <f t="shared" si="19"/>
        <v>Auf die Beträge lt. Zeile 27 entfallende nicht anrechenbare ausländische Steuern, die nach § 34c Abs. 3 EStG zum Steuerabzug berechtigen lt. Nachweis</v>
      </c>
    </row>
    <row r="637" spans="1:9" ht="21" x14ac:dyDescent="0.55000000000000004">
      <c r="A637" s="25" t="s">
        <v>4</v>
      </c>
      <c r="B637" s="25" t="s">
        <v>4</v>
      </c>
      <c r="C637" s="25" t="s">
        <v>2422</v>
      </c>
      <c r="D637" s="25" t="s">
        <v>4</v>
      </c>
      <c r="G637" s="54" t="str">
        <f t="shared" si="18"/>
        <v/>
      </c>
      <c r="H637" s="25" t="s">
        <v>4</v>
      </c>
      <c r="I637" s="25" t="str">
        <f t="shared" si="19"/>
        <v>Ausländische Einkünfte und Steuern aus Beteiligungen an Mitunternehmerschaften lt. gesonderter und einheitlicher Feststellung</v>
      </c>
    </row>
    <row r="638" spans="1:9" x14ac:dyDescent="0.55000000000000004">
      <c r="A638" s="8" t="s">
        <v>1384</v>
      </c>
      <c r="B638" s="8" t="s">
        <v>4</v>
      </c>
      <c r="C638" s="8" t="s">
        <v>166</v>
      </c>
      <c r="D638" s="8" t="s">
        <v>1217</v>
      </c>
      <c r="G638" s="26" t="str">
        <f t="shared" si="18"/>
        <v>31</v>
      </c>
      <c r="H638" s="8" t="s">
        <v>4</v>
      </c>
      <c r="I638" s="8" t="str">
        <f t="shared" si="19"/>
        <v>Ausländische Einkünfte nach § 34c Abs. 1 EStG (bei Organgesellschaften: wenn der Organträger der Körperschaftsteuer unterliegt)</v>
      </c>
    </row>
    <row r="639" spans="1:9" x14ac:dyDescent="0.55000000000000004">
      <c r="A639" s="8" t="s">
        <v>1379</v>
      </c>
      <c r="B639" s="8" t="s">
        <v>4</v>
      </c>
      <c r="C639" s="8" t="s">
        <v>2421</v>
      </c>
      <c r="D639" s="8" t="s">
        <v>2420</v>
      </c>
      <c r="G639" s="26" t="str">
        <f t="shared" si="18"/>
        <v>32</v>
      </c>
      <c r="H639" s="8" t="s">
        <v>4</v>
      </c>
      <c r="I639" s="8" t="str">
        <f t="shared" si="19"/>
        <v>Nur bei Organgesellschaften: Ausländische Einkünfte nach § 34c Abs. 1 EStG, wenn der Organträger der Einkommensteuer unterliegt</v>
      </c>
    </row>
    <row r="640" spans="1:9" x14ac:dyDescent="0.55000000000000004">
      <c r="A640" s="8" t="s">
        <v>1501</v>
      </c>
      <c r="B640" s="8" t="s">
        <v>4</v>
      </c>
      <c r="C640" s="8" t="s">
        <v>167</v>
      </c>
      <c r="D640" s="8" t="s">
        <v>2419</v>
      </c>
      <c r="G640" s="26" t="str">
        <f t="shared" si="18"/>
        <v>33</v>
      </c>
      <c r="H640" s="8" t="s">
        <v>4</v>
      </c>
      <c r="I640" s="8" t="str">
        <f t="shared" si="19"/>
        <v>Ausländische Steuern nach § 34c Abs. 1 EStG</v>
      </c>
    </row>
    <row r="641" spans="1:9" x14ac:dyDescent="0.55000000000000004">
      <c r="A641" s="8" t="s">
        <v>1375</v>
      </c>
      <c r="B641" s="8" t="s">
        <v>4</v>
      </c>
      <c r="C641" s="8" t="s">
        <v>168</v>
      </c>
      <c r="D641" s="8" t="s">
        <v>2418</v>
      </c>
      <c r="G641" s="26" t="str">
        <f t="shared" ref="G641:G704" si="20">A641</f>
        <v>34</v>
      </c>
      <c r="H641" s="8" t="s">
        <v>4</v>
      </c>
      <c r="I641" s="8" t="str">
        <f t="shared" ref="I641:I704" si="21">C641</f>
        <v>Ausländische Steuern i. S. des § 34c Abs. 2 EStG (bei Organgesellschaften: wenn der Organträger der Körperschaftsteuer unterliegt)</v>
      </c>
    </row>
    <row r="642" spans="1:9" x14ac:dyDescent="0.55000000000000004">
      <c r="A642" s="8" t="s">
        <v>1371</v>
      </c>
      <c r="B642" s="8" t="s">
        <v>4</v>
      </c>
      <c r="C642" s="8" t="s">
        <v>2417</v>
      </c>
      <c r="D642" s="8" t="s">
        <v>2416</v>
      </c>
      <c r="G642" s="26" t="str">
        <f t="shared" si="20"/>
        <v>35</v>
      </c>
      <c r="H642" s="8" t="s">
        <v>4</v>
      </c>
      <c r="I642" s="8" t="str">
        <f t="shared" si="21"/>
        <v>Nur bei Organgesellschaften: Ausländische Steuern i. S. des § 34c Abs. 2 EStG, wenn der Organträger der Einkommensteuer unterliegt</v>
      </c>
    </row>
    <row r="643" spans="1:9" ht="21" x14ac:dyDescent="0.55000000000000004">
      <c r="A643" s="25" t="s">
        <v>4</v>
      </c>
      <c r="B643" s="25" t="s">
        <v>4</v>
      </c>
      <c r="C643" s="25" t="s">
        <v>2415</v>
      </c>
      <c r="D643" s="25" t="s">
        <v>4</v>
      </c>
      <c r="G643" s="54" t="str">
        <f t="shared" si="20"/>
        <v/>
      </c>
      <c r="H643" s="25" t="s">
        <v>4</v>
      </c>
      <c r="I643" s="25" t="str">
        <f t="shared" si="21"/>
        <v>Ausländische Einkünfte und Steuern der Organgesellschaften lt. gesonderter und einheitlicher Feststellung</v>
      </c>
    </row>
    <row r="644" spans="1:9" x14ac:dyDescent="0.55000000000000004">
      <c r="A644" s="8" t="s">
        <v>1367</v>
      </c>
      <c r="B644" s="8" t="s">
        <v>4</v>
      </c>
      <c r="C644" s="8" t="s">
        <v>169</v>
      </c>
      <c r="D644" s="8" t="s">
        <v>2414</v>
      </c>
      <c r="G644" s="26" t="str">
        <f t="shared" si="20"/>
        <v>36</v>
      </c>
      <c r="H644" s="8" t="s">
        <v>4</v>
      </c>
      <c r="I644" s="8" t="str">
        <f t="shared" si="21"/>
        <v>Ausländische Einkünfte nach § 34c Abs. 1 EStG, wenn der Organträger der Körperschaftsteuer unterliegt</v>
      </c>
    </row>
    <row r="645" spans="1:9" x14ac:dyDescent="0.55000000000000004">
      <c r="A645" s="8" t="s">
        <v>1359</v>
      </c>
      <c r="B645" s="8" t="s">
        <v>4</v>
      </c>
      <c r="C645" s="8" t="s">
        <v>170</v>
      </c>
      <c r="D645" s="8" t="s">
        <v>2413</v>
      </c>
      <c r="G645" s="26" t="str">
        <f t="shared" si="20"/>
        <v>37</v>
      </c>
      <c r="H645" s="8" t="s">
        <v>4</v>
      </c>
      <c r="I645" s="8" t="str">
        <f t="shared" si="21"/>
        <v>Ausländische Einkünfte nach § 34c Abs. 1 EStG, wenn der Organträger der Einkommensteuer unterliegt</v>
      </c>
    </row>
    <row r="646" spans="1:9" x14ac:dyDescent="0.55000000000000004">
      <c r="A646" s="8" t="s">
        <v>1355</v>
      </c>
      <c r="B646" s="8" t="s">
        <v>4</v>
      </c>
      <c r="C646" s="8" t="s">
        <v>167</v>
      </c>
      <c r="D646" s="8" t="s">
        <v>2412</v>
      </c>
      <c r="G646" s="26" t="str">
        <f t="shared" si="20"/>
        <v>38</v>
      </c>
      <c r="H646" s="8" t="s">
        <v>4</v>
      </c>
      <c r="I646" s="8" t="str">
        <f t="shared" si="21"/>
        <v>Ausländische Steuern nach § 34c Abs. 1 EStG</v>
      </c>
    </row>
    <row r="647" spans="1:9" x14ac:dyDescent="0.55000000000000004">
      <c r="A647" s="8" t="s">
        <v>1343</v>
      </c>
      <c r="B647" s="8" t="s">
        <v>4</v>
      </c>
      <c r="C647" s="8" t="s">
        <v>171</v>
      </c>
      <c r="D647" s="8" t="s">
        <v>2411</v>
      </c>
      <c r="G647" s="26" t="str">
        <f t="shared" si="20"/>
        <v>39</v>
      </c>
      <c r="H647" s="8" t="s">
        <v>4</v>
      </c>
      <c r="I647" s="8" t="str">
        <f t="shared" si="21"/>
        <v>Ausländische Steuern i. S. des § 34c Abs. 2 EStG, wenn der Organträger der Körperschaftsteuer unterliegt</v>
      </c>
    </row>
    <row r="648" spans="1:9" x14ac:dyDescent="0.55000000000000004">
      <c r="A648" s="8" t="s">
        <v>1339</v>
      </c>
      <c r="B648" s="8" t="s">
        <v>4</v>
      </c>
      <c r="C648" s="8" t="s">
        <v>173</v>
      </c>
      <c r="D648" s="8" t="s">
        <v>2410</v>
      </c>
      <c r="G648" s="26" t="str">
        <f t="shared" si="20"/>
        <v>40</v>
      </c>
      <c r="H648" s="8" t="s">
        <v>4</v>
      </c>
      <c r="I648" s="8" t="str">
        <f t="shared" si="21"/>
        <v>Ausländische Steuern i. S. des § 34c Abs. 2 EStG, wenn der Organträger der Einkommensteuer unterliegt</v>
      </c>
    </row>
    <row r="649" spans="1:9" x14ac:dyDescent="0.55000000000000004">
      <c r="A649" s="25" t="s">
        <v>4</v>
      </c>
      <c r="B649" s="25" t="s">
        <v>4</v>
      </c>
      <c r="C649" s="25" t="s">
        <v>184</v>
      </c>
      <c r="D649" s="25" t="s">
        <v>4</v>
      </c>
      <c r="G649" s="54" t="str">
        <f t="shared" si="20"/>
        <v/>
      </c>
      <c r="H649" s="25" t="s">
        <v>4</v>
      </c>
      <c r="I649" s="25" t="str">
        <f t="shared" si="21"/>
        <v>Abzuziehende ausländische Steuern nach § 34c Abs. 2 EStG</v>
      </c>
    </row>
    <row r="650" spans="1:9" x14ac:dyDescent="0.55000000000000004">
      <c r="A650" s="8" t="s">
        <v>1335</v>
      </c>
      <c r="B650" s="8" t="s">
        <v>4</v>
      </c>
      <c r="C650" s="8" t="s">
        <v>2409</v>
      </c>
      <c r="D650" s="8" t="s">
        <v>2408</v>
      </c>
      <c r="G650" s="26" t="str">
        <f t="shared" si="20"/>
        <v>41</v>
      </c>
      <c r="H650" s="8" t="s">
        <v>4</v>
      </c>
      <c r="I650" s="8" t="str">
        <f t="shared" si="21"/>
        <v>Nicht bei Organgesellschaften: Der Antrag auf Abzug vom Einkommen gemäß § 34c Abs. 2 EStG wird gestellt</v>
      </c>
    </row>
    <row r="651" spans="1:9" x14ac:dyDescent="0.55000000000000004">
      <c r="A651" s="8" t="s">
        <v>1491</v>
      </c>
      <c r="B651" s="8" t="s">
        <v>4</v>
      </c>
      <c r="C651" s="8" t="s">
        <v>2407</v>
      </c>
      <c r="D651" s="8" t="s">
        <v>2406</v>
      </c>
      <c r="G651" s="26" t="str">
        <f t="shared" si="20"/>
        <v>42</v>
      </c>
      <c r="H651" s="8" t="s">
        <v>4</v>
      </c>
      <c r="I651" s="8" t="str">
        <f t="shared" si="21"/>
        <v>Abzuziehende ausländische Steuern nach § 34c Abs. 2 EStG (wenn Antrag lt. Zeile 41 gestellt: Summe aus 20 % des Betrages lt. Zeile 10, 70 % des Betrages lt. Zeile 13, 60 % des Betrages lt. Zeile 16, 85 % des Betrages lt. Zeile 19, 40 % des Betrages lt. Zeile 22 und 20 % des Betrages lt. Zeile 25 zuzüglich Summe der Beträge lt. Zeilen 28, 34 und 39) – (Übertrag nach Zeile 20 der Anlage ZVE)</v>
      </c>
    </row>
    <row r="652" spans="1:9" ht="21" x14ac:dyDescent="0.55000000000000004">
      <c r="A652" s="25" t="s">
        <v>4</v>
      </c>
      <c r="B652" s="25" t="s">
        <v>4</v>
      </c>
      <c r="C652" s="25" t="s">
        <v>2405</v>
      </c>
      <c r="D652" s="25" t="s">
        <v>4</v>
      </c>
      <c r="G652" s="54" t="str">
        <f t="shared" si="20"/>
        <v/>
      </c>
      <c r="H652" s="25" t="s">
        <v>4</v>
      </c>
      <c r="I652" s="25" t="str">
        <f t="shared" si="21"/>
        <v>Anrechnungshöchstbetrag nach § 26 Abs. 2 S. 1 KStGNicht bei Organgesellschaften:</v>
      </c>
    </row>
    <row r="653" spans="1:9" x14ac:dyDescent="0.55000000000000004">
      <c r="A653" s="8" t="s">
        <v>2404</v>
      </c>
      <c r="B653" s="8" t="s">
        <v>4</v>
      </c>
      <c r="C653" s="8" t="s">
        <v>177</v>
      </c>
      <c r="D653" s="8" t="s">
        <v>2403</v>
      </c>
      <c r="G653" s="26" t="str">
        <f t="shared" si="20"/>
        <v>70.1</v>
      </c>
      <c r="H653" s="8" t="s">
        <v>4</v>
      </c>
      <c r="I653" s="8" t="str">
        <f t="shared" si="21"/>
        <v>Nach deutschem Steuerrecht ermittelte ausländische Einkünfte</v>
      </c>
    </row>
    <row r="654" spans="1:9" x14ac:dyDescent="0.55000000000000004">
      <c r="A654" s="8" t="s">
        <v>2402</v>
      </c>
      <c r="B654" s="8" t="s">
        <v>4</v>
      </c>
      <c r="C654" s="8" t="s">
        <v>178</v>
      </c>
      <c r="D654" s="8" t="s">
        <v>2401</v>
      </c>
      <c r="G654" s="26" t="str">
        <f t="shared" si="20"/>
        <v>70.2</v>
      </c>
      <c r="H654" s="8" t="s">
        <v>4</v>
      </c>
      <c r="I654" s="8" t="str">
        <f t="shared" si="21"/>
        <v>Davon ab: ausländische Einkünfte, die in dem Staat, aus dem sie stammen, nach dessen Recht nicht besteuert werden (§ 34c Abs. 1 Satz 3 Halbs. 2 EStG)</v>
      </c>
    </row>
    <row r="655" spans="1:9" x14ac:dyDescent="0.55000000000000004">
      <c r="A655" s="8" t="s">
        <v>1539</v>
      </c>
      <c r="B655" s="8" t="s">
        <v>4</v>
      </c>
      <c r="C655" s="8" t="s">
        <v>176</v>
      </c>
      <c r="D655" s="8" t="s">
        <v>2400</v>
      </c>
      <c r="G655" s="26" t="str">
        <f t="shared" si="20"/>
        <v>70</v>
      </c>
      <c r="H655" s="8" t="s">
        <v>4</v>
      </c>
      <c r="I655" s="8" t="str">
        <f t="shared" si="21"/>
        <v>Nach deutschem Steuerrecht ermittelte steuerpflichtige ausländische Einkünfte</v>
      </c>
    </row>
    <row r="656" spans="1:9" x14ac:dyDescent="0.55000000000000004">
      <c r="A656" s="8" t="s">
        <v>1611</v>
      </c>
      <c r="B656" s="8" t="s">
        <v>4</v>
      </c>
      <c r="C656" s="8" t="s">
        <v>179</v>
      </c>
      <c r="D656" s="8" t="s">
        <v>4</v>
      </c>
      <c r="G656" s="26" t="str">
        <f t="shared" si="20"/>
        <v>71</v>
      </c>
      <c r="H656" s="8" t="s">
        <v>4</v>
      </c>
      <c r="I656" s="8" t="str">
        <f t="shared" si="21"/>
        <v>Summe der Einkünfte (Summe der Beträge lt. Zeilen 32 Anlage ZVE und 26 Anlage OT)</v>
      </c>
    </row>
    <row r="657" spans="1:9" x14ac:dyDescent="0.55000000000000004">
      <c r="A657" s="8" t="s">
        <v>1609</v>
      </c>
      <c r="B657" s="8" t="s">
        <v>4</v>
      </c>
      <c r="C657" s="8" t="s">
        <v>16</v>
      </c>
      <c r="D657" s="8" t="s">
        <v>4</v>
      </c>
      <c r="G657" s="26" t="str">
        <f t="shared" si="20"/>
        <v>72</v>
      </c>
      <c r="H657" s="8" t="s">
        <v>4</v>
      </c>
      <c r="I657" s="8" t="str">
        <f t="shared" si="21"/>
        <v>Körperschaftsteuer</v>
      </c>
    </row>
    <row r="658" spans="1:9" x14ac:dyDescent="0.55000000000000004">
      <c r="A658" s="8" t="s">
        <v>1605</v>
      </c>
      <c r="B658" s="8" t="s">
        <v>4</v>
      </c>
      <c r="C658" s="8" t="s">
        <v>180</v>
      </c>
      <c r="D658" s="8" t="s">
        <v>4</v>
      </c>
      <c r="G658" s="26" t="str">
        <f t="shared" si="20"/>
        <v>73</v>
      </c>
      <c r="H658" s="8" t="s">
        <v>4</v>
      </c>
      <c r="I658" s="8" t="str">
        <f t="shared" si="21"/>
        <v>Anrechnungshöchstbetrag</v>
      </c>
    </row>
    <row r="659" spans="1:9" x14ac:dyDescent="0.55000000000000004">
      <c r="A659" s="8" t="s">
        <v>1602</v>
      </c>
      <c r="B659" s="8" t="s">
        <v>4</v>
      </c>
      <c r="C659" s="8" t="s">
        <v>181</v>
      </c>
      <c r="D659" s="8" t="s">
        <v>2399</v>
      </c>
      <c r="G659" s="26" t="str">
        <f t="shared" si="20"/>
        <v>74</v>
      </c>
      <c r="H659" s="8" t="s">
        <v>4</v>
      </c>
      <c r="I659" s="8" t="str">
        <f t="shared" si="21"/>
        <v>Anrechenbare Steuern</v>
      </c>
    </row>
    <row r="660" spans="1:9" x14ac:dyDescent="0.55000000000000004">
      <c r="A660" s="25" t="s">
        <v>2398</v>
      </c>
      <c r="G660" s="54" t="str">
        <f t="shared" si="20"/>
        <v>Anlage AEV</v>
      </c>
      <c r="I660" s="8">
        <f t="shared" si="21"/>
        <v>0</v>
      </c>
    </row>
    <row r="661" spans="1:9" x14ac:dyDescent="0.55000000000000004">
      <c r="A661" s="25" t="s">
        <v>957</v>
      </c>
      <c r="B661" s="25" t="s">
        <v>4</v>
      </c>
      <c r="C661" s="25" t="s">
        <v>242</v>
      </c>
      <c r="G661" s="54" t="str">
        <f t="shared" si="20"/>
        <v>Zeile</v>
      </c>
      <c r="H661" s="25" t="s">
        <v>4</v>
      </c>
      <c r="I661" s="25" t="str">
        <f t="shared" si="21"/>
        <v>Bezeichnung</v>
      </c>
    </row>
    <row r="662" spans="1:9" ht="21" x14ac:dyDescent="0.55000000000000004">
      <c r="A662" s="25" t="s">
        <v>4</v>
      </c>
      <c r="B662" s="25" t="s">
        <v>4</v>
      </c>
      <c r="C662" s="25" t="s">
        <v>204</v>
      </c>
      <c r="G662" s="54" t="str">
        <f t="shared" si="20"/>
        <v/>
      </c>
      <c r="H662" s="25" t="s">
        <v>4</v>
      </c>
      <c r="I662" s="25" t="str">
        <f t="shared" si="21"/>
        <v>Nicht nach DBA steuerfreie negative Einkünfte / Gewinnminderungen i. S des § 2a Abs. 1 EStG</v>
      </c>
    </row>
    <row r="663" spans="1:9" x14ac:dyDescent="0.55000000000000004">
      <c r="A663" s="25" t="s">
        <v>4</v>
      </c>
      <c r="B663" s="25" t="s">
        <v>4</v>
      </c>
      <c r="C663" s="25" t="s">
        <v>205</v>
      </c>
      <c r="G663" s="54" t="str">
        <f t="shared" si="20"/>
        <v/>
      </c>
      <c r="H663" s="25" t="s">
        <v>4</v>
      </c>
      <c r="I663" s="25" t="str">
        <f t="shared" si="21"/>
        <v>Anfangsbestand</v>
      </c>
    </row>
    <row r="664" spans="1:9" x14ac:dyDescent="0.55000000000000004">
      <c r="A664" s="8" t="s">
        <v>1326</v>
      </c>
      <c r="B664" s="8" t="s">
        <v>4</v>
      </c>
      <c r="C664" s="8" t="s">
        <v>201</v>
      </c>
      <c r="G664" s="26" t="str">
        <f t="shared" si="20"/>
        <v>4</v>
      </c>
      <c r="H664" s="8" t="s">
        <v>4</v>
      </c>
      <c r="I664" s="8" t="str">
        <f t="shared" si="21"/>
        <v>Verbleibende negative Einkünfte / Gewinnminderungen zum Schluss des vorangegangenen Veranlagungszeitraums</v>
      </c>
    </row>
    <row r="665" spans="1:9" x14ac:dyDescent="0.55000000000000004">
      <c r="A665" s="8" t="s">
        <v>2397</v>
      </c>
      <c r="B665" s="8" t="s">
        <v>4</v>
      </c>
      <c r="C665" s="8" t="s">
        <v>197</v>
      </c>
      <c r="G665" s="26" t="str">
        <f t="shared" si="20"/>
        <v>4a</v>
      </c>
      <c r="H665" s="8" t="s">
        <v>4</v>
      </c>
      <c r="I665" s="8" t="str">
        <f t="shared" si="21"/>
        <v>Davon ab: Untergang der festgestellten verbleibenden fortführungsgebundenen negativen Einkünfte / Gewinnminderungen aufgrund eines schädlichen Ereignisses i. S. des § 8d Abs. 2 KStG (Betrag lt. Zeile 17)</v>
      </c>
    </row>
    <row r="666" spans="1:9" x14ac:dyDescent="0.55000000000000004">
      <c r="A666" s="8" t="s">
        <v>2396</v>
      </c>
      <c r="B666" s="8" t="s">
        <v>4</v>
      </c>
      <c r="C666" s="8" t="s">
        <v>2395</v>
      </c>
      <c r="G666" s="26" t="str">
        <f t="shared" si="20"/>
        <v>4b</v>
      </c>
      <c r="H666" s="8" t="s">
        <v>4</v>
      </c>
      <c r="I666" s="8" t="str">
        <f t="shared" si="21"/>
        <v>Dazu: Erhalt der fortführungsgebundenen verbleibenden negativen Einkünfte / Gewinnminderungen nach § 8d Abs. 2 Satz 1 zweiter Halbsatz KStG durch entsprechende Anwendung des § 8c Abs. 1 Satz 6 bis 9 KStG bezogen auf die zum Schluss des vorangegangenen Veranlagungszeitraums vorhandenen stillen Reserven (höchstens Betrag lt. Zeile 4a; lt. gesonderter Ermittlung)</v>
      </c>
    </row>
    <row r="667" spans="1:9" x14ac:dyDescent="0.55000000000000004">
      <c r="A667" s="8" t="s">
        <v>1157</v>
      </c>
      <c r="B667" s="8" t="s">
        <v>4</v>
      </c>
      <c r="C667" s="8" t="s">
        <v>2394</v>
      </c>
      <c r="G667" s="26" t="str">
        <f t="shared" si="20"/>
        <v>5</v>
      </c>
      <c r="H667" s="8" t="s">
        <v>4</v>
      </c>
      <c r="I667" s="8" t="str">
        <f t="shared" si="21"/>
        <v>Davon ab: Nicht zu berücksichtigende negative Einkünfte / Gewinnminderungen nach § 8c KStG (ggf. i. V. mit § 2 Abs. 4 Satz 1, § 20 Abs. 6 Satz 4 UmwStG)</v>
      </c>
    </row>
    <row r="668" spans="1:9" x14ac:dyDescent="0.55000000000000004">
      <c r="A668" s="8" t="s">
        <v>1304</v>
      </c>
      <c r="B668" s="8" t="s">
        <v>4</v>
      </c>
      <c r="C668" s="8" t="s">
        <v>202</v>
      </c>
      <c r="G668" s="26" t="str">
        <f t="shared" si="20"/>
        <v>7</v>
      </c>
      <c r="H668" s="8" t="s">
        <v>4</v>
      </c>
      <c r="I668" s="8" t="str">
        <f t="shared" si="21"/>
        <v>Davon ab: Im Fall der Abspaltung: Verringerung der verbleibenden negativen Einkünfte / Gewinnminderungen bei der übertragenden Körperschaft (§ 15 Abs. 3, § 16 UmwStG)</v>
      </c>
    </row>
    <row r="669" spans="1:9" x14ac:dyDescent="0.55000000000000004">
      <c r="A669" s="8" t="s">
        <v>1303</v>
      </c>
      <c r="B669" s="8" t="s">
        <v>4</v>
      </c>
      <c r="C669" s="8" t="s">
        <v>193</v>
      </c>
      <c r="G669" s="26" t="str">
        <f t="shared" si="20"/>
        <v>8</v>
      </c>
      <c r="H669" s="8" t="s">
        <v>4</v>
      </c>
      <c r="I669" s="8" t="str">
        <f t="shared" si="21"/>
        <v>Zwischensumme</v>
      </c>
    </row>
    <row r="670" spans="1:9" x14ac:dyDescent="0.55000000000000004">
      <c r="A670" s="8" t="s">
        <v>1910</v>
      </c>
      <c r="B670" s="8" t="s">
        <v>4</v>
      </c>
      <c r="C670" s="8" t="s">
        <v>203</v>
      </c>
      <c r="G670" s="26" t="str">
        <f t="shared" si="20"/>
        <v>8a</v>
      </c>
      <c r="H670" s="8" t="s">
        <v>4</v>
      </c>
      <c r="I670" s="8" t="str">
        <f t="shared" si="21"/>
        <v>Davon ab: Minderung der verbleibenden negativen Einkünfte / Gewinnminderungen nach § 3a Abs. 3 Satz 2 Nr. 11 Buchst. d EStG (ggf. anteiliger Betrag lt. Zeile 29 der Anlage SAN)</v>
      </c>
    </row>
    <row r="671" spans="1:9" x14ac:dyDescent="0.55000000000000004">
      <c r="A671" s="8" t="s">
        <v>4</v>
      </c>
      <c r="B671" s="8" t="s">
        <v>4</v>
      </c>
      <c r="C671" s="8" t="s">
        <v>4</v>
      </c>
      <c r="G671" s="26" t="str">
        <f t="shared" si="20"/>
        <v/>
      </c>
      <c r="H671" s="8" t="s">
        <v>4</v>
      </c>
      <c r="I671" s="8" t="str">
        <f t="shared" si="21"/>
        <v/>
      </c>
    </row>
    <row r="672" spans="1:9" x14ac:dyDescent="0.55000000000000004">
      <c r="A672" s="25" t="s">
        <v>4</v>
      </c>
      <c r="B672" s="25" t="s">
        <v>4</v>
      </c>
      <c r="C672" s="25" t="s">
        <v>206</v>
      </c>
      <c r="G672" s="54" t="str">
        <f t="shared" si="20"/>
        <v/>
      </c>
      <c r="H672" s="25" t="s">
        <v>4</v>
      </c>
      <c r="I672" s="25" t="str">
        <f t="shared" si="21"/>
        <v>Negative Einkünfte / Gewinnminderungen des laufenden Veranlagungszeitraums</v>
      </c>
    </row>
    <row r="673" spans="1:9" x14ac:dyDescent="0.55000000000000004">
      <c r="A673" s="8" t="s">
        <v>1301</v>
      </c>
      <c r="B673" s="8" t="s">
        <v>4</v>
      </c>
      <c r="C673" s="8" t="s">
        <v>2393</v>
      </c>
      <c r="G673" s="26" t="str">
        <f t="shared" si="20"/>
        <v>9</v>
      </c>
      <c r="H673" s="8" t="s">
        <v>4</v>
      </c>
      <c r="I673" s="8" t="str">
        <f t="shared" si="21"/>
        <v>Dazu: negative Einkünfte / Gewinnminderungen des laufenden Veranlagungszeitraums (ohne solche aus Mitunternehmerschaften; Übertrag nach Zeile 26 der Anlage ZVE)</v>
      </c>
    </row>
    <row r="674" spans="1:9" x14ac:dyDescent="0.55000000000000004">
      <c r="A674" s="8" t="s">
        <v>1299</v>
      </c>
      <c r="B674" s="8" t="s">
        <v>4</v>
      </c>
      <c r="C674" s="8" t="s">
        <v>2392</v>
      </c>
      <c r="G674" s="26" t="str">
        <f t="shared" si="20"/>
        <v>10</v>
      </c>
      <c r="H674" s="8" t="s">
        <v>4</v>
      </c>
      <c r="I674" s="8" t="str">
        <f t="shared" si="21"/>
        <v>Dazu: negative Einkünfte / Gewinnminderungen des laufenden Veranlagungszeitraums aus Beteiligungen an Mitunternehmerschaften (lt. gesonderter und einheitlicher Feststellung; Übertrag nach Zeile 26 der Anlage ZVE)</v>
      </c>
    </row>
    <row r="675" spans="1:9" x14ac:dyDescent="0.55000000000000004">
      <c r="A675" s="8" t="s">
        <v>2391</v>
      </c>
      <c r="B675" s="8" t="s">
        <v>4</v>
      </c>
      <c r="C675" s="8" t="s">
        <v>192</v>
      </c>
      <c r="G675" s="26" t="str">
        <f t="shared" si="20"/>
        <v>10a</v>
      </c>
      <c r="H675" s="8" t="s">
        <v>4</v>
      </c>
      <c r="I675" s="8" t="str">
        <f t="shared" si="21"/>
        <v>Davon ab: Minderung der negativen Einkünfte / Gewinnminderungen des laufenden Veranlagungszeitraums i. S. der Zeilen 9 und 10 nach § 3a Abs. 3 Satz 2 Nr. 11 Buchst. d EStG (ggf. anteiliger Betrag lt. Zeile 29 der Anlage SAN)</v>
      </c>
    </row>
    <row r="676" spans="1:9" x14ac:dyDescent="0.55000000000000004">
      <c r="A676" s="8" t="s">
        <v>1297</v>
      </c>
      <c r="B676" s="8" t="s">
        <v>4</v>
      </c>
      <c r="C676" s="8" t="s">
        <v>193</v>
      </c>
      <c r="G676" s="26" t="str">
        <f t="shared" si="20"/>
        <v>11</v>
      </c>
      <c r="H676" s="8" t="s">
        <v>4</v>
      </c>
      <c r="I676" s="8" t="str">
        <f t="shared" si="21"/>
        <v>Zwischensumme</v>
      </c>
    </row>
    <row r="677" spans="1:9" x14ac:dyDescent="0.55000000000000004">
      <c r="A677" s="8" t="s">
        <v>4</v>
      </c>
      <c r="B677" s="8" t="s">
        <v>4</v>
      </c>
      <c r="C677" s="8" t="s">
        <v>4</v>
      </c>
      <c r="G677" s="26" t="str">
        <f t="shared" si="20"/>
        <v/>
      </c>
      <c r="H677" s="8" t="s">
        <v>4</v>
      </c>
      <c r="I677" s="8" t="str">
        <f t="shared" si="21"/>
        <v/>
      </c>
    </row>
    <row r="678" spans="1:9" x14ac:dyDescent="0.55000000000000004">
      <c r="A678" s="25" t="s">
        <v>4</v>
      </c>
      <c r="B678" s="25" t="s">
        <v>4</v>
      </c>
      <c r="C678" s="25" t="s">
        <v>207</v>
      </c>
      <c r="G678" s="54" t="str">
        <f t="shared" si="20"/>
        <v/>
      </c>
      <c r="H678" s="25" t="s">
        <v>4</v>
      </c>
      <c r="I678" s="25" t="str">
        <f t="shared" si="21"/>
        <v>Positive Einkünfte des laufenden Veranlagungszeitraums</v>
      </c>
    </row>
    <row r="679" spans="1:9" x14ac:dyDescent="0.55000000000000004">
      <c r="A679" s="8" t="s">
        <v>1295</v>
      </c>
      <c r="B679" s="8" t="s">
        <v>4</v>
      </c>
      <c r="C679" s="8" t="s">
        <v>2390</v>
      </c>
      <c r="G679" s="26" t="str">
        <f t="shared" si="20"/>
        <v>12</v>
      </c>
      <c r="H679" s="8" t="s">
        <v>4</v>
      </c>
      <c r="I679" s="8" t="str">
        <f t="shared" si="21"/>
        <v>Positive Einkünfte des laufenden Veranlagungszeitraums (ohne solche aus Mitunternehmerschaften)</v>
      </c>
    </row>
    <row r="680" spans="1:9" x14ac:dyDescent="0.55000000000000004">
      <c r="A680" s="8" t="s">
        <v>1293</v>
      </c>
      <c r="B680" s="8" t="s">
        <v>4</v>
      </c>
      <c r="C680" s="8" t="s">
        <v>2389</v>
      </c>
      <c r="G680" s="26" t="str">
        <f t="shared" si="20"/>
        <v>13</v>
      </c>
      <c r="H680" s="8" t="s">
        <v>4</v>
      </c>
      <c r="I680" s="8" t="str">
        <f t="shared" si="21"/>
        <v>Positive Einkünfte des laufenden Veranlagungszeitraums aus Beteiligungen an Mitunternehmerschaften (lt. gesonderter und einheitlicher Feststellung)</v>
      </c>
    </row>
    <row r="681" spans="1:9" x14ac:dyDescent="0.55000000000000004">
      <c r="A681" s="8" t="s">
        <v>1290</v>
      </c>
      <c r="B681" s="8" t="s">
        <v>4</v>
      </c>
      <c r="C681" s="8" t="s">
        <v>193</v>
      </c>
      <c r="G681" s="26" t="str">
        <f t="shared" si="20"/>
        <v>14</v>
      </c>
      <c r="H681" s="8" t="s">
        <v>4</v>
      </c>
      <c r="I681" s="8" t="str">
        <f t="shared" si="21"/>
        <v>Zwischensumme</v>
      </c>
    </row>
    <row r="682" spans="1:9" x14ac:dyDescent="0.55000000000000004">
      <c r="A682" s="8" t="s">
        <v>1216</v>
      </c>
      <c r="B682" s="8" t="s">
        <v>4</v>
      </c>
      <c r="C682" s="8" t="s">
        <v>194</v>
      </c>
      <c r="G682" s="26" t="str">
        <f t="shared" si="20"/>
        <v>15</v>
      </c>
      <c r="H682" s="8" t="s">
        <v>4</v>
      </c>
      <c r="I682" s="8" t="str">
        <f t="shared" si="21"/>
        <v>Davon ab: Betrag lt. Zeile 14 Vorspalte, höchstens Betrag aus Zeile 11 (übertrag nach Zeile 27 der Anlage ZVE)</v>
      </c>
    </row>
    <row r="683" spans="1:9" x14ac:dyDescent="0.55000000000000004">
      <c r="A683" s="8" t="s">
        <v>4</v>
      </c>
      <c r="B683" s="8" t="s">
        <v>4</v>
      </c>
      <c r="C683" s="8" t="s">
        <v>4</v>
      </c>
      <c r="G683" s="26" t="str">
        <f t="shared" si="20"/>
        <v/>
      </c>
      <c r="H683" s="8" t="s">
        <v>4</v>
      </c>
      <c r="I683" s="8" t="str">
        <f t="shared" si="21"/>
        <v/>
      </c>
    </row>
    <row r="684" spans="1:9" x14ac:dyDescent="0.55000000000000004">
      <c r="A684" s="25" t="s">
        <v>4</v>
      </c>
      <c r="B684" s="25" t="s">
        <v>4</v>
      </c>
      <c r="C684" s="25" t="s">
        <v>208</v>
      </c>
      <c r="G684" s="54" t="str">
        <f t="shared" si="20"/>
        <v/>
      </c>
      <c r="H684" s="25" t="s">
        <v>4</v>
      </c>
      <c r="I684" s="25" t="str">
        <f t="shared" si="21"/>
        <v>Endbestand</v>
      </c>
    </row>
    <row r="685" spans="1:9" x14ac:dyDescent="0.55000000000000004">
      <c r="A685" s="8" t="s">
        <v>1285</v>
      </c>
      <c r="B685" s="8" t="s">
        <v>4</v>
      </c>
      <c r="C685" s="8" t="s">
        <v>195</v>
      </c>
      <c r="G685" s="26" t="str">
        <f t="shared" si="20"/>
        <v>16</v>
      </c>
      <c r="H685" s="8" t="s">
        <v>4</v>
      </c>
      <c r="I685" s="8" t="str">
        <f t="shared" si="21"/>
        <v>Verbleibende negative Einkünfte / Gewinnminderungen zum Schluss des Veranlagungszeitraums</v>
      </c>
    </row>
    <row r="686" spans="1:9" x14ac:dyDescent="0.55000000000000004">
      <c r="A686" s="8" t="s">
        <v>4</v>
      </c>
      <c r="B686" s="8" t="s">
        <v>4</v>
      </c>
      <c r="C686" s="8" t="s">
        <v>4</v>
      </c>
      <c r="G686" s="26" t="str">
        <f t="shared" si="20"/>
        <v/>
      </c>
      <c r="H686" s="8" t="s">
        <v>4</v>
      </c>
      <c r="I686" s="8" t="str">
        <f t="shared" si="21"/>
        <v/>
      </c>
    </row>
    <row r="687" spans="1:9" x14ac:dyDescent="0.55000000000000004">
      <c r="A687" s="25" t="s">
        <v>4</v>
      </c>
      <c r="B687" s="25" t="s">
        <v>4</v>
      </c>
      <c r="C687" s="25" t="s">
        <v>209</v>
      </c>
      <c r="G687" s="54" t="str">
        <f t="shared" si="20"/>
        <v/>
      </c>
      <c r="H687" s="25" t="s">
        <v>4</v>
      </c>
      <c r="I687" s="25" t="str">
        <f t="shared" si="21"/>
        <v>Fortführungsgebundener Verlustvortrag nach § 8d KStG</v>
      </c>
    </row>
    <row r="688" spans="1:9" x14ac:dyDescent="0.55000000000000004">
      <c r="A688" s="8" t="s">
        <v>1282</v>
      </c>
      <c r="B688" s="8" t="s">
        <v>4</v>
      </c>
      <c r="C688" s="8" t="s">
        <v>196</v>
      </c>
      <c r="G688" s="26" t="str">
        <f t="shared" si="20"/>
        <v>17</v>
      </c>
      <c r="H688" s="8" t="s">
        <v>4</v>
      </c>
      <c r="I688" s="8" t="str">
        <f t="shared" si="21"/>
        <v>Verbleibende fortführungsgebundene negative Einkünfte / Gewinnminderungen zum Schluss des vorangegangenen Veranlagungszeitraums</v>
      </c>
    </row>
    <row r="689" spans="1:9" x14ac:dyDescent="0.55000000000000004">
      <c r="A689" s="8" t="s">
        <v>1279</v>
      </c>
      <c r="B689" s="8" t="s">
        <v>4</v>
      </c>
      <c r="C689" s="8" t="s">
        <v>197</v>
      </c>
      <c r="G689" s="26" t="str">
        <f t="shared" si="20"/>
        <v>18</v>
      </c>
      <c r="H689" s="8" t="s">
        <v>4</v>
      </c>
      <c r="I689" s="8" t="str">
        <f t="shared" si="21"/>
        <v>Davon ab: Untergang der festgestellten verbleibenden fortführungsgebundenen negativen Einkünfte / Gewinnminderungen aufgrund eines schädlichen Ereignisses i. S. des § 8d Abs. 2 KStG (Betrag lt. Zeile 17)</v>
      </c>
    </row>
    <row r="690" spans="1:9" x14ac:dyDescent="0.55000000000000004">
      <c r="A690" s="8" t="s">
        <v>1274</v>
      </c>
      <c r="B690" s="8" t="s">
        <v>4</v>
      </c>
      <c r="C690" s="8" t="s">
        <v>198</v>
      </c>
      <c r="G690" s="26" t="str">
        <f t="shared" si="20"/>
        <v>20</v>
      </c>
      <c r="H690" s="8" t="s">
        <v>4</v>
      </c>
      <c r="I690" s="8" t="str">
        <f t="shared" si="21"/>
        <v>Davon ab: In den wegfallenden negativen Einkünften / Gewinnminderungen enthaltene fortführungsgebundene negative Einkünfte / Gewinnminderungen (In den Beträgen lt. Zeilen 5, 7 und 8a enthalten, höchstens Betrag lt. Zeile 17 abzüglich Betrag lt. Zeile 18)</v>
      </c>
    </row>
    <row r="691" spans="1:9" x14ac:dyDescent="0.55000000000000004">
      <c r="A691" s="8" t="s">
        <v>1266</v>
      </c>
      <c r="B691" s="8" t="s">
        <v>4</v>
      </c>
      <c r="C691" s="8" t="s">
        <v>199</v>
      </c>
      <c r="G691" s="26" t="str">
        <f t="shared" si="20"/>
        <v>22</v>
      </c>
      <c r="H691" s="8" t="s">
        <v>4</v>
      </c>
      <c r="I691" s="8" t="str">
        <f t="shared" si="21"/>
        <v>Davon ab: Verrechnung mit den fortführungsgebundenen negativen Einkünften / Gewinnminderungen (Betrag lt. Zeile 15, höchstens Betrag lt. Zeile 17 abzüglich Summe der Beträge lt. Zeilen 18 und 20)</v>
      </c>
    </row>
    <row r="692" spans="1:9" x14ac:dyDescent="0.55000000000000004">
      <c r="A692" s="8" t="s">
        <v>1261</v>
      </c>
      <c r="B692" s="8" t="s">
        <v>4</v>
      </c>
      <c r="C692" s="8" t="s">
        <v>2388</v>
      </c>
      <c r="G692" s="26" t="str">
        <f t="shared" si="20"/>
        <v>24</v>
      </c>
      <c r="H692" s="8" t="s">
        <v>4</v>
      </c>
      <c r="I692" s="8" t="str">
        <f t="shared" si="21"/>
        <v>Wenn im Veranlagungszeitraum ein schädlicher Beteiligungserwerb i. S. des § 8c KStG erfolgte und die Voraussetzungen zur Anwendung des § 8d KStG erfüllt sind: Dazu: Zugang zu den fortführungsgebundenen negativen Einkünften / Gewinnminderungen (Betrag lt. Zeile 16 abzüglich Betrag lt. Zeile 17 zuzüglich Summe der Beträge lt. Zeilen 18, 20 und 22)</v>
      </c>
    </row>
    <row r="693" spans="1:9" x14ac:dyDescent="0.55000000000000004">
      <c r="A693" s="8" t="s">
        <v>1258</v>
      </c>
      <c r="B693" s="8" t="s">
        <v>4</v>
      </c>
      <c r="C693" s="8" t="s">
        <v>200</v>
      </c>
      <c r="G693" s="26" t="str">
        <f t="shared" si="20"/>
        <v>25</v>
      </c>
      <c r="H693" s="8" t="s">
        <v>4</v>
      </c>
      <c r="I693" s="8" t="str">
        <f t="shared" si="21"/>
        <v>Im Betrag lt. Zeile 16 enthaltene zum Schluss des Veranlagungszeitraums verbleibende fortführungsgebundene negative Einkünfte / Gewinnminderungen</v>
      </c>
    </row>
    <row r="694" spans="1:9" x14ac:dyDescent="0.55000000000000004">
      <c r="A694" s="8" t="s">
        <v>4</v>
      </c>
      <c r="B694" s="8" t="s">
        <v>4</v>
      </c>
      <c r="C694" s="8" t="s">
        <v>4</v>
      </c>
      <c r="G694" s="26" t="str">
        <f t="shared" si="20"/>
        <v/>
      </c>
      <c r="H694" s="8" t="s">
        <v>4</v>
      </c>
      <c r="I694" s="8" t="str">
        <f t="shared" si="21"/>
        <v/>
      </c>
    </row>
    <row r="695" spans="1:9" x14ac:dyDescent="0.55000000000000004">
      <c r="A695" s="25" t="s">
        <v>2387</v>
      </c>
      <c r="G695" s="54" t="str">
        <f t="shared" si="20"/>
        <v>Anlage GK</v>
      </c>
      <c r="I695" s="8">
        <f t="shared" si="21"/>
        <v>0</v>
      </c>
    </row>
    <row r="696" spans="1:9" x14ac:dyDescent="0.55000000000000004">
      <c r="A696" s="25" t="s">
        <v>957</v>
      </c>
      <c r="B696" s="25" t="s">
        <v>4</v>
      </c>
      <c r="C696" s="25" t="s">
        <v>242</v>
      </c>
      <c r="D696" s="25" t="s">
        <v>1756</v>
      </c>
      <c r="E696" s="25" t="s">
        <v>1755</v>
      </c>
      <c r="G696" s="54" t="str">
        <f t="shared" si="20"/>
        <v>Zeile</v>
      </c>
      <c r="H696" s="25" t="s">
        <v>4</v>
      </c>
      <c r="I696" s="25" t="str">
        <f t="shared" si="21"/>
        <v>Bezeichnung</v>
      </c>
    </row>
    <row r="697" spans="1:9" x14ac:dyDescent="0.55000000000000004">
      <c r="A697" s="25" t="s">
        <v>4</v>
      </c>
      <c r="B697" s="25" t="s">
        <v>4</v>
      </c>
      <c r="C697" s="25" t="s">
        <v>405</v>
      </c>
      <c r="D697" s="25" t="s">
        <v>4</v>
      </c>
      <c r="E697" s="25" t="s">
        <v>4</v>
      </c>
      <c r="G697" s="54" t="str">
        <f t="shared" si="20"/>
        <v/>
      </c>
      <c r="H697" s="25" t="s">
        <v>4</v>
      </c>
      <c r="I697" s="25" t="str">
        <f t="shared" si="21"/>
        <v>Bilanzielles Ergebnis</v>
      </c>
    </row>
    <row r="698" spans="1:9" x14ac:dyDescent="0.55000000000000004">
      <c r="A698" s="8" t="s">
        <v>2386</v>
      </c>
      <c r="B698" s="8" t="s">
        <v>4</v>
      </c>
      <c r="C698" s="8" t="s">
        <v>256</v>
      </c>
      <c r="D698" s="8" t="s">
        <v>968</v>
      </c>
      <c r="E698" s="8" t="s">
        <v>4</v>
      </c>
      <c r="G698" s="26" t="str">
        <f t="shared" si="20"/>
        <v>11.1.1</v>
      </c>
      <c r="H698" s="25" t="s">
        <v>2387</v>
      </c>
      <c r="I698" s="8" t="str">
        <f t="shared" si="21"/>
        <v>Gewinn (+) / Verlust (-) lt. G+V nach Steuern (vor Gewinnabführung und Gewinnverwendung)</v>
      </c>
    </row>
    <row r="699" spans="1:9" x14ac:dyDescent="0.55000000000000004">
      <c r="A699" s="8" t="s">
        <v>2385</v>
      </c>
      <c r="B699" s="8" t="s">
        <v>4</v>
      </c>
      <c r="C699" s="8" t="s">
        <v>257</v>
      </c>
      <c r="D699" s="8" t="s">
        <v>971</v>
      </c>
      <c r="E699" s="8" t="s">
        <v>4</v>
      </c>
      <c r="G699" s="26" t="str">
        <f t="shared" si="20"/>
        <v>11.1.2</v>
      </c>
      <c r="H699" s="25" t="s">
        <v>2387</v>
      </c>
      <c r="I699" s="8" t="str">
        <f t="shared" si="21"/>
        <v>Dazu: manuelle Korrektur des Jahresüberschusses/-fehlbetrages (HB)</v>
      </c>
    </row>
    <row r="700" spans="1:9" x14ac:dyDescent="0.55000000000000004">
      <c r="A700" s="8" t="s">
        <v>2384</v>
      </c>
      <c r="B700" s="8" t="s">
        <v>4</v>
      </c>
      <c r="C700" s="8" t="s">
        <v>258</v>
      </c>
      <c r="D700" s="8" t="s">
        <v>2383</v>
      </c>
      <c r="E700" s="8" t="s">
        <v>4</v>
      </c>
      <c r="G700" s="26" t="str">
        <f t="shared" si="20"/>
        <v>11.1.3</v>
      </c>
      <c r="H700" s="25" t="s">
        <v>2387</v>
      </c>
      <c r="I700" s="8" t="str">
        <f t="shared" si="21"/>
        <v>Davon ab: Von der Organgesellschaft an den Organträger abzuführender Gewinn (nur bei Organgesellschaften)</v>
      </c>
    </row>
    <row r="701" spans="1:9" x14ac:dyDescent="0.55000000000000004">
      <c r="A701" s="8" t="s">
        <v>2382</v>
      </c>
      <c r="B701" s="8" t="s">
        <v>4</v>
      </c>
      <c r="C701" s="8" t="s">
        <v>259</v>
      </c>
      <c r="D701" s="8" t="s">
        <v>2381</v>
      </c>
      <c r="E701" s="8" t="s">
        <v>4</v>
      </c>
      <c r="G701" s="26" t="str">
        <f t="shared" si="20"/>
        <v>11.1.4</v>
      </c>
      <c r="H701" s="25" t="s">
        <v>2387</v>
      </c>
      <c r="I701" s="8" t="str">
        <f t="shared" si="21"/>
        <v>Dazu: Vom Organträger an die Organgesellschaft zum Ausgleich eines sonst entstehenden Jahresfehlbetrags zu leistender Betrag (nur bei Organgesellschaften)</v>
      </c>
    </row>
    <row r="702" spans="1:9" x14ac:dyDescent="0.55000000000000004">
      <c r="A702" s="8" t="s">
        <v>2380</v>
      </c>
      <c r="B702" s="8" t="s">
        <v>4</v>
      </c>
      <c r="C702" s="8" t="s">
        <v>260</v>
      </c>
      <c r="D702" s="8" t="s">
        <v>972</v>
      </c>
      <c r="E702" s="8" t="s">
        <v>4</v>
      </c>
      <c r="G702" s="26" t="str">
        <f t="shared" si="20"/>
        <v>11.1.5</v>
      </c>
      <c r="H702" s="25" t="s">
        <v>2387</v>
      </c>
      <c r="I702" s="8" t="str">
        <f t="shared" si="21"/>
        <v>Dazu: Abführungs-/Ausschüttungsgesperrte Beträge (nur bei Organgesellschaften)</v>
      </c>
    </row>
    <row r="703" spans="1:9" x14ac:dyDescent="0.55000000000000004">
      <c r="A703" s="8" t="s">
        <v>2379</v>
      </c>
      <c r="B703" s="8" t="s">
        <v>4</v>
      </c>
      <c r="C703" s="8" t="s">
        <v>261</v>
      </c>
      <c r="D703" s="8" t="s">
        <v>973</v>
      </c>
      <c r="E703" s="8" t="s">
        <v>4</v>
      </c>
      <c r="G703" s="26" t="str">
        <f t="shared" si="20"/>
        <v>11.1.6</v>
      </c>
      <c r="H703" s="25" t="s">
        <v>2387</v>
      </c>
      <c r="I703" s="8" t="str">
        <f t="shared" si="21"/>
        <v>Dazu / Davon ab: Zuführung von Rücklagen (+) / Auflösung von Rücklagen (-)</v>
      </c>
    </row>
    <row r="704" spans="1:9" x14ac:dyDescent="0.55000000000000004">
      <c r="A704" s="8" t="s">
        <v>2378</v>
      </c>
      <c r="B704" s="8" t="s">
        <v>4</v>
      </c>
      <c r="C704" s="8" t="s">
        <v>2377</v>
      </c>
      <c r="D704" s="8" t="s">
        <v>1105</v>
      </c>
      <c r="E704" s="8" t="s">
        <v>4</v>
      </c>
      <c r="G704" s="26" t="str">
        <f t="shared" si="20"/>
        <v>11.1.7</v>
      </c>
      <c r="H704" s="25" t="s">
        <v>2387</v>
      </c>
      <c r="I704" s="8" t="str">
        <f t="shared" si="21"/>
        <v xml:space="preserve"> Dazu / Davon ab: Verrechnung von Gewinnvorträgen (+) / Verlustvorträgen (-)</v>
      </c>
    </row>
    <row r="705" spans="1:9" x14ac:dyDescent="0.55000000000000004">
      <c r="A705" s="8" t="s">
        <v>1907</v>
      </c>
      <c r="B705" s="8" t="s">
        <v>4</v>
      </c>
      <c r="C705" s="8" t="s">
        <v>255</v>
      </c>
      <c r="D705" s="8" t="s">
        <v>4</v>
      </c>
      <c r="E705" s="8" t="s">
        <v>974</v>
      </c>
      <c r="G705" s="26" t="str">
        <f t="shared" ref="G705:G768" si="22">A705</f>
        <v>11.1</v>
      </c>
      <c r="H705" s="25" t="s">
        <v>2387</v>
      </c>
      <c r="I705" s="8" t="str">
        <f t="shared" ref="I705:I768" si="23">C705</f>
        <v>Jahresüberschuss/-fehlbetrag lt. Handelsbilanz</v>
      </c>
    </row>
    <row r="706" spans="1:9" x14ac:dyDescent="0.55000000000000004">
      <c r="A706" s="8" t="s">
        <v>2376</v>
      </c>
      <c r="B706" s="8" t="s">
        <v>4</v>
      </c>
      <c r="C706" s="8" t="s">
        <v>263</v>
      </c>
      <c r="D706" s="8" t="s">
        <v>975</v>
      </c>
      <c r="E706" s="8" t="s">
        <v>4</v>
      </c>
      <c r="G706" s="26" t="str">
        <f t="shared" si="22"/>
        <v>11.2.1</v>
      </c>
      <c r="H706" s="25" t="s">
        <v>2387</v>
      </c>
      <c r="I706" s="8" t="str">
        <f t="shared" si="23"/>
        <v>Dazu: Korrektur nach § 5b Abs. 1 Satz 2 EStG bzw. § 60 Abs. 2 EStDV zur Anpassung an die steuerlich maßgeblichen Wertansätze (ohne True-Up-Effekte / ohne Effekte aus Umwandlungen) (temporär)</v>
      </c>
    </row>
    <row r="707" spans="1:9" x14ac:dyDescent="0.55000000000000004">
      <c r="A707" s="8" t="s">
        <v>2375</v>
      </c>
      <c r="B707" s="8" t="s">
        <v>4</v>
      </c>
      <c r="C707" s="8" t="s">
        <v>264</v>
      </c>
      <c r="D707" s="8" t="s">
        <v>976</v>
      </c>
      <c r="E707" s="8" t="s">
        <v>4</v>
      </c>
      <c r="G707" s="26" t="str">
        <f t="shared" si="22"/>
        <v>11.2.2</v>
      </c>
      <c r="H707" s="25" t="s">
        <v>2387</v>
      </c>
      <c r="I707" s="8" t="str">
        <f t="shared" si="23"/>
        <v>Dazu: Korrektur nach § 5b Abs. 1 Satz 2 EStG bzw. § 60 Abs. 2 EStDV zur Anpassung an die steuerlich maßgeblichen Wertansätze (ohne True-Up-Effekte / ohne Effekte aus Umwandlungen) (permanent)</v>
      </c>
    </row>
    <row r="708" spans="1:9" x14ac:dyDescent="0.55000000000000004">
      <c r="A708" s="8" t="s">
        <v>2374</v>
      </c>
      <c r="B708" s="8" t="s">
        <v>4</v>
      </c>
      <c r="C708" s="8" t="s">
        <v>265</v>
      </c>
      <c r="D708" s="8" t="s">
        <v>977</v>
      </c>
      <c r="E708" s="8" t="s">
        <v>4</v>
      </c>
      <c r="G708" s="26" t="str">
        <f t="shared" si="22"/>
        <v>11.2.3</v>
      </c>
      <c r="H708" s="25" t="s">
        <v>2387</v>
      </c>
      <c r="I708" s="8" t="str">
        <f t="shared" si="23"/>
        <v>Dazu: Korrektur des Steuer-/Handelsbilanzergebnisses durch Änderung in einer True-Up-Periode (temporär)</v>
      </c>
    </row>
    <row r="709" spans="1:9" x14ac:dyDescent="0.55000000000000004">
      <c r="A709" s="8" t="s">
        <v>2373</v>
      </c>
      <c r="B709" s="8" t="s">
        <v>4</v>
      </c>
      <c r="C709" s="8" t="s">
        <v>266</v>
      </c>
      <c r="D709" s="8" t="s">
        <v>978</v>
      </c>
      <c r="E709" s="8" t="s">
        <v>4</v>
      </c>
      <c r="G709" s="26" t="str">
        <f t="shared" si="22"/>
        <v>11.2.4</v>
      </c>
      <c r="H709" s="25" t="s">
        <v>2387</v>
      </c>
      <c r="I709" s="8" t="str">
        <f t="shared" si="23"/>
        <v>Dazu: Korrektur des Steuer-/Handelsbilanzergebnisses durch Änderung in einer True-Up-Periode (permanent)</v>
      </c>
    </row>
    <row r="710" spans="1:9" x14ac:dyDescent="0.55000000000000004">
      <c r="A710" s="8" t="s">
        <v>2372</v>
      </c>
      <c r="B710" s="8" t="s">
        <v>4</v>
      </c>
      <c r="C710" s="8" t="s">
        <v>267</v>
      </c>
      <c r="D710" s="8" t="s">
        <v>979</v>
      </c>
      <c r="E710" s="8" t="s">
        <v>4</v>
      </c>
      <c r="G710" s="26" t="str">
        <f t="shared" si="22"/>
        <v>11.2.5</v>
      </c>
      <c r="H710" s="25" t="s">
        <v>2387</v>
      </c>
      <c r="I710" s="8" t="str">
        <f t="shared" si="23"/>
        <v>Dazu / Davon ab: Korrektur des Steuer-/Handelsbilanzergebnisses aus Umwandlungen</v>
      </c>
    </row>
    <row r="711" spans="1:9" x14ac:dyDescent="0.55000000000000004">
      <c r="A711" s="8" t="s">
        <v>2371</v>
      </c>
      <c r="B711" s="8" t="s">
        <v>4</v>
      </c>
      <c r="C711" s="8" t="s">
        <v>2370</v>
      </c>
      <c r="D711" s="8" t="s">
        <v>980</v>
      </c>
      <c r="E711" s="8" t="s">
        <v>4</v>
      </c>
      <c r="G711" s="26" t="str">
        <f t="shared" si="22"/>
        <v>11.2.6</v>
      </c>
      <c r="H711" s="25" t="s">
        <v>2387</v>
      </c>
      <c r="I711" s="8" t="str">
        <f t="shared" si="23"/>
        <v>Dazu: Korrektur des Steuer-/Handelsbilanzergebnisses durch Änderung aus einer Betriebsprüfung (temporär)</v>
      </c>
    </row>
    <row r="712" spans="1:9" x14ac:dyDescent="0.55000000000000004">
      <c r="A712" s="8" t="s">
        <v>2369</v>
      </c>
      <c r="B712" s="8" t="s">
        <v>4</v>
      </c>
      <c r="C712" s="8" t="s">
        <v>2368</v>
      </c>
      <c r="D712" s="8" t="s">
        <v>981</v>
      </c>
      <c r="E712" s="8" t="s">
        <v>4</v>
      </c>
      <c r="G712" s="26" t="str">
        <f t="shared" si="22"/>
        <v>11.2.7</v>
      </c>
      <c r="H712" s="25" t="s">
        <v>2387</v>
      </c>
      <c r="I712" s="8" t="str">
        <f t="shared" si="23"/>
        <v>Dazu: Korrektur des Steuer-/Handelsbilanzergebnisses durch Änderung aus einer Betriebsprüfung (permanent)</v>
      </c>
    </row>
    <row r="713" spans="1:9" x14ac:dyDescent="0.55000000000000004">
      <c r="A713" s="8" t="s">
        <v>1904</v>
      </c>
      <c r="B713" s="8" t="s">
        <v>4</v>
      </c>
      <c r="C713" s="8" t="s">
        <v>262</v>
      </c>
      <c r="D713" s="8" t="s">
        <v>4</v>
      </c>
      <c r="E713" s="8" t="s">
        <v>982</v>
      </c>
      <c r="G713" s="26" t="str">
        <f t="shared" si="22"/>
        <v>11.2</v>
      </c>
      <c r="H713" s="25" t="s">
        <v>2387</v>
      </c>
      <c r="I713" s="8" t="str">
        <f t="shared" si="23"/>
        <v>Dazu / Davon ab: Korrektur des Jahresüberschusses/ -fehlbetrages nach § 5b Abs. 1 Satz 2 EStG bzw. § 60 Abs. 2 EStDV zur Anpassung an die steuerlich maßgeblichen Wertansätze</v>
      </c>
    </row>
    <row r="714" spans="1:9" x14ac:dyDescent="0.55000000000000004">
      <c r="A714" s="8" t="s">
        <v>2367</v>
      </c>
      <c r="B714" s="8" t="s">
        <v>4</v>
      </c>
      <c r="C714" s="8" t="s">
        <v>2366</v>
      </c>
      <c r="D714" s="8" t="s">
        <v>2365</v>
      </c>
      <c r="E714" s="8" t="s">
        <v>4</v>
      </c>
      <c r="G714" s="26" t="str">
        <f t="shared" si="22"/>
        <v>D.11.2.1</v>
      </c>
      <c r="H714" s="25" t="s">
        <v>2387</v>
      </c>
      <c r="I714" s="8" t="str">
        <f t="shared" si="23"/>
        <v>* Davon Aufwand aus der Auflösung aktiver Ausgleichsposten i. S. des § 14 Abs. 4 KStG (organschaftliche Mehrabführungen)</v>
      </c>
    </row>
    <row r="715" spans="1:9" x14ac:dyDescent="0.55000000000000004">
      <c r="A715" s="8" t="s">
        <v>2364</v>
      </c>
      <c r="B715" s="8" t="s">
        <v>4</v>
      </c>
      <c r="C715" s="8" t="s">
        <v>2363</v>
      </c>
      <c r="D715" s="8" t="s">
        <v>2362</v>
      </c>
      <c r="E715" s="8" t="s">
        <v>4</v>
      </c>
      <c r="G715" s="26" t="str">
        <f t="shared" si="22"/>
        <v>D.11.2.2</v>
      </c>
      <c r="H715" s="25" t="s">
        <v>2387</v>
      </c>
      <c r="I715" s="8" t="str">
        <f t="shared" si="23"/>
        <v>* Davon Ertrag aus der Bildung aktiver Ausgleichsposten i. S. des § 14 Abs. 4 KStG (organschaftliche Minderabführungen)</v>
      </c>
    </row>
    <row r="716" spans="1:9" x14ac:dyDescent="0.55000000000000004">
      <c r="A716" s="8" t="s">
        <v>2361</v>
      </c>
      <c r="B716" s="8" t="s">
        <v>4</v>
      </c>
      <c r="C716" s="8" t="s">
        <v>2360</v>
      </c>
      <c r="D716" s="8" t="s">
        <v>2359</v>
      </c>
      <c r="E716" s="8" t="s">
        <v>4</v>
      </c>
      <c r="G716" s="26" t="str">
        <f t="shared" si="22"/>
        <v>D.11.2.3</v>
      </c>
      <c r="H716" s="25" t="s">
        <v>2387</v>
      </c>
      <c r="I716" s="8" t="str">
        <f t="shared" si="23"/>
        <v>* Davon Aufwand aus der Bildung passiver Ausgleichsposten i. S. des § 14 Abs. 4 KStG (organschaftliche Mehrabführungen)</v>
      </c>
    </row>
    <row r="717" spans="1:9" x14ac:dyDescent="0.55000000000000004">
      <c r="A717" s="8" t="s">
        <v>2358</v>
      </c>
      <c r="B717" s="8" t="s">
        <v>4</v>
      </c>
      <c r="C717" s="8" t="s">
        <v>2357</v>
      </c>
      <c r="D717" s="8" t="s">
        <v>2356</v>
      </c>
      <c r="E717" s="8" t="s">
        <v>4</v>
      </c>
      <c r="G717" s="26" t="str">
        <f t="shared" si="22"/>
        <v>D.11.2.4</v>
      </c>
      <c r="H717" s="25" t="s">
        <v>2387</v>
      </c>
      <c r="I717" s="8" t="str">
        <f t="shared" si="23"/>
        <v>* Davon Ertrag aus der Auflösung passiver Ausgleichsposten i. S. des § 14 Abs. 4 KStG (organschaftliche Minderabführungen)</v>
      </c>
    </row>
    <row r="718" spans="1:9" x14ac:dyDescent="0.55000000000000004">
      <c r="A718" s="8" t="s">
        <v>2355</v>
      </c>
      <c r="B718" s="8" t="s">
        <v>4</v>
      </c>
      <c r="C718" s="8" t="s">
        <v>2354</v>
      </c>
      <c r="D718" s="8" t="s">
        <v>2353</v>
      </c>
      <c r="E718" s="8" t="s">
        <v>4</v>
      </c>
      <c r="G718" s="26" t="str">
        <f t="shared" si="22"/>
        <v>D.11.2.5</v>
      </c>
      <c r="H718" s="25" t="s">
        <v>2387</v>
      </c>
      <c r="I718" s="8" t="str">
        <f t="shared" si="23"/>
        <v>* Davon vororganschaftliche Mehrabführungen (ohne Einlagenkonto; Anlage eines Sachverhaltes i. S. d. § 8b Abs. 1 KStG auf Ebene des (Z)OT mit KapESt und SolZ)</v>
      </c>
    </row>
    <row r="719" spans="1:9" x14ac:dyDescent="0.55000000000000004">
      <c r="A719" s="8" t="s">
        <v>2352</v>
      </c>
      <c r="B719" s="8" t="s">
        <v>4</v>
      </c>
      <c r="C719" s="8" t="s">
        <v>2351</v>
      </c>
      <c r="D719" s="8" t="s">
        <v>2350</v>
      </c>
      <c r="E719" s="8" t="s">
        <v>4</v>
      </c>
      <c r="G719" s="26" t="str">
        <f t="shared" si="22"/>
        <v>D.11.2.6</v>
      </c>
      <c r="H719" s="25" t="s">
        <v>2387</v>
      </c>
      <c r="I719" s="8" t="str">
        <f t="shared" si="23"/>
        <v>* Davon vororganschaftliche Mehrabführungen (ohne Einlagenkonto; Anlage eines Sachverhaltes i. S. d. § 8b Abs. 1 KStG auf Ebene des (Z)OT ohne KapESt und SolZ)</v>
      </c>
    </row>
    <row r="720" spans="1:9" x14ac:dyDescent="0.55000000000000004">
      <c r="A720" s="8" t="s">
        <v>2349</v>
      </c>
      <c r="B720" s="8" t="s">
        <v>4</v>
      </c>
      <c r="C720" s="8" t="s">
        <v>2348</v>
      </c>
      <c r="D720" s="8" t="s">
        <v>2347</v>
      </c>
      <c r="E720" s="8" t="s">
        <v>4</v>
      </c>
      <c r="G720" s="26" t="str">
        <f t="shared" si="22"/>
        <v>D.11.2.7</v>
      </c>
      <c r="H720" s="25" t="s">
        <v>2387</v>
      </c>
      <c r="I720" s="8" t="str">
        <f t="shared" si="23"/>
        <v>* Davon vororganschaftliche Mehrabführungen (ohne Einlagenkonto; ohne Anlage eines Sachverhaltes i. S. d. § 8b Abs. 1 KStG auf Ebene des (Z)OT)</v>
      </c>
    </row>
    <row r="721" spans="1:9" x14ac:dyDescent="0.55000000000000004">
      <c r="A721" s="8" t="s">
        <v>2346</v>
      </c>
      <c r="B721" s="8" t="s">
        <v>4</v>
      </c>
      <c r="C721" s="8" t="s">
        <v>401</v>
      </c>
      <c r="D721" s="8" t="s">
        <v>2345</v>
      </c>
      <c r="E721" s="8" t="s">
        <v>4</v>
      </c>
      <c r="G721" s="26" t="str">
        <f t="shared" si="22"/>
        <v>D.11.2.8</v>
      </c>
      <c r="H721" s="25" t="s">
        <v>2387</v>
      </c>
      <c r="I721" s="8" t="str">
        <f t="shared" si="23"/>
        <v>* Davon vororganschaftliche Mehrabführungen (aus steuerlichem Einlagekonto)</v>
      </c>
    </row>
    <row r="722" spans="1:9" x14ac:dyDescent="0.55000000000000004">
      <c r="A722" s="8" t="s">
        <v>2344</v>
      </c>
      <c r="B722" s="8" t="s">
        <v>4</v>
      </c>
      <c r="C722" s="8" t="s">
        <v>402</v>
      </c>
      <c r="D722" s="8" t="s">
        <v>2343</v>
      </c>
      <c r="E722" s="8" t="s">
        <v>4</v>
      </c>
      <c r="G722" s="26" t="str">
        <f t="shared" si="22"/>
        <v>D.11.2.9</v>
      </c>
      <c r="H722" s="25" t="s">
        <v>2387</v>
      </c>
      <c r="I722" s="8" t="str">
        <f t="shared" si="23"/>
        <v>Summe Mehrabführungen, die ihre Ursache in vororganschaftlicher Zeit haben (§ 14 Abs. 3 Satz 1 KStG)</v>
      </c>
    </row>
    <row r="723" spans="1:9" x14ac:dyDescent="0.55000000000000004">
      <c r="A723" s="8" t="s">
        <v>2342</v>
      </c>
      <c r="B723" s="8" t="s">
        <v>4</v>
      </c>
      <c r="C723" s="8" t="s">
        <v>403</v>
      </c>
      <c r="D723" s="8" t="s">
        <v>2341</v>
      </c>
      <c r="E723" s="8" t="s">
        <v>4</v>
      </c>
      <c r="G723" s="26" t="str">
        <f t="shared" si="22"/>
        <v>D.11.2.10</v>
      </c>
      <c r="H723" s="25" t="s">
        <v>2387</v>
      </c>
      <c r="I723" s="8" t="str">
        <f t="shared" si="23"/>
        <v>* Davon Minderabführungen, die ihre Ursache in vororganschaftlicher Zeit haben (§ 14 Abs. 3 Satz 2 KStG)</v>
      </c>
    </row>
    <row r="724" spans="1:9" x14ac:dyDescent="0.55000000000000004">
      <c r="A724" s="8" t="s">
        <v>2340</v>
      </c>
      <c r="B724" s="8" t="s">
        <v>4</v>
      </c>
      <c r="C724" s="8" t="s">
        <v>424</v>
      </c>
      <c r="D724" s="8" t="s">
        <v>1106</v>
      </c>
      <c r="E724" s="8" t="s">
        <v>4</v>
      </c>
      <c r="G724" s="26" t="str">
        <f t="shared" si="22"/>
        <v>MM-Check</v>
      </c>
      <c r="H724" s="25" t="s">
        <v>2387</v>
      </c>
      <c r="I724" s="8" t="str">
        <f t="shared" si="23"/>
        <v>Kontrollsumme (Differenz zwischen Vorschlagswert und verteilten Werten)</v>
      </c>
    </row>
    <row r="725" spans="1:9" x14ac:dyDescent="0.55000000000000004">
      <c r="A725" s="8" t="s">
        <v>1297</v>
      </c>
      <c r="B725" s="8" t="s">
        <v>4</v>
      </c>
      <c r="C725" s="8" t="s">
        <v>2339</v>
      </c>
      <c r="D725" s="8" t="s">
        <v>4</v>
      </c>
      <c r="E725" s="8" t="s">
        <v>983</v>
      </c>
      <c r="G725" s="26" t="str">
        <f t="shared" si="22"/>
        <v>11</v>
      </c>
      <c r="H725" s="25" t="s">
        <v>2387</v>
      </c>
      <c r="I725" s="8" t="str">
        <f t="shared" si="23"/>
        <v>Jahresüberschuss/-fehlbetrag lt. Handels- oder Steuerbilanz (Bei Handelsbilanz: nach Berücksichtigung der Überleitungsrechnung nach § 5b Abs. 1 Satz 2 EStG bzw. § 60 Abs. 2 EStDV zur Anpassung an die steuerlich maßgeblichen Wertansätze)</v>
      </c>
    </row>
    <row r="726" spans="1:9" x14ac:dyDescent="0.55000000000000004">
      <c r="A726" s="8" t="s">
        <v>1295</v>
      </c>
      <c r="B726" s="8" t="s">
        <v>4</v>
      </c>
      <c r="C726" s="8" t="s">
        <v>2338</v>
      </c>
      <c r="D726" s="8" t="s">
        <v>4</v>
      </c>
      <c r="E726" s="8" t="s">
        <v>2337</v>
      </c>
      <c r="G726" s="26" t="str">
        <f t="shared" si="22"/>
        <v>12</v>
      </c>
      <c r="H726" s="25" t="s">
        <v>2387</v>
      </c>
      <c r="I726" s="8" t="str">
        <f t="shared" si="23"/>
        <v>Gewinn/Verlust lt. Gewinnermittlung nach § 4 Abs. 3 EStG (Bei Verwendung der Anlage EÜR: Betrag lt. Zeile 71 abzüglich Betrag lt. Zeile 72 der Anlage EÜR)</v>
      </c>
    </row>
    <row r="727" spans="1:9" x14ac:dyDescent="0.55000000000000004">
      <c r="A727" s="8" t="s">
        <v>4</v>
      </c>
      <c r="B727" s="8" t="s">
        <v>4</v>
      </c>
      <c r="C727" s="8" t="s">
        <v>4</v>
      </c>
      <c r="D727" s="8" t="s">
        <v>4</v>
      </c>
      <c r="E727" s="8" t="s">
        <v>4</v>
      </c>
      <c r="G727" s="26" t="str">
        <f t="shared" si="22"/>
        <v/>
      </c>
      <c r="H727" s="25" t="s">
        <v>2387</v>
      </c>
      <c r="I727" s="8" t="str">
        <f t="shared" si="23"/>
        <v/>
      </c>
    </row>
    <row r="728" spans="1:9" x14ac:dyDescent="0.55000000000000004">
      <c r="A728" s="25" t="s">
        <v>4</v>
      </c>
      <c r="B728" s="25" t="s">
        <v>4</v>
      </c>
      <c r="C728" s="25" t="s">
        <v>416</v>
      </c>
      <c r="D728" s="25" t="s">
        <v>4</v>
      </c>
      <c r="E728" s="25" t="s">
        <v>4</v>
      </c>
      <c r="G728" s="54" t="str">
        <f t="shared" si="22"/>
        <v/>
      </c>
      <c r="H728" s="25" t="s">
        <v>2387</v>
      </c>
      <c r="I728" s="25" t="str">
        <f t="shared" si="23"/>
        <v>Korrekturen bei Beteiligungen an Personengesellschaften</v>
      </c>
    </row>
    <row r="729" spans="1:9" x14ac:dyDescent="0.55000000000000004">
      <c r="A729" s="8" t="s">
        <v>1293</v>
      </c>
      <c r="B729" s="8" t="s">
        <v>4</v>
      </c>
      <c r="C729" s="8" t="s">
        <v>2336</v>
      </c>
      <c r="D729" s="8" t="s">
        <v>4</v>
      </c>
      <c r="E729" s="8" t="s">
        <v>1228</v>
      </c>
      <c r="G729" s="26" t="str">
        <f t="shared" si="22"/>
        <v>13</v>
      </c>
      <c r="H729" s="25" t="s">
        <v>2387</v>
      </c>
      <c r="I729" s="8" t="str">
        <f t="shared" si="23"/>
        <v>Davon ab / Dazu: Im Betrag lt. Zeile 11 enthaltener Gewinn/Verlust aus der Beteiligung an Personengesellschaften (lt. gesonderter Einzelaufstellung)</v>
      </c>
    </row>
    <row r="730" spans="1:9" x14ac:dyDescent="0.55000000000000004">
      <c r="A730" s="8" t="s">
        <v>1290</v>
      </c>
      <c r="B730" s="8" t="s">
        <v>4</v>
      </c>
      <c r="C730" s="8" t="s">
        <v>2335</v>
      </c>
      <c r="D730" s="8" t="s">
        <v>4</v>
      </c>
      <c r="E730" s="8" t="s">
        <v>1229</v>
      </c>
      <c r="G730" s="26" t="str">
        <f t="shared" si="22"/>
        <v>14</v>
      </c>
      <c r="H730" s="25" t="s">
        <v>2387</v>
      </c>
      <c r="I730" s="8" t="str">
        <f t="shared" si="23"/>
        <v>Dazu / Davon ab: Einkünfte aus der Beteiligung an Mitunternehmerschaften lt. gesonderter und einheitlicher Feststellung; ggf. nach Anwendung von § 15a EStG (lt. gesonderter Einzelaufstellung)</v>
      </c>
    </row>
    <row r="731" spans="1:9" x14ac:dyDescent="0.55000000000000004">
      <c r="A731" s="8" t="s">
        <v>1216</v>
      </c>
      <c r="B731" s="8" t="s">
        <v>4</v>
      </c>
      <c r="C731" s="8" t="s">
        <v>2334</v>
      </c>
      <c r="D731" s="8" t="s">
        <v>4</v>
      </c>
      <c r="E731" s="8" t="s">
        <v>1230</v>
      </c>
      <c r="G731" s="26" t="str">
        <f t="shared" si="22"/>
        <v>15</v>
      </c>
      <c r="H731" s="25" t="s">
        <v>2387</v>
      </c>
      <c r="I731" s="8" t="str">
        <f t="shared" si="23"/>
        <v>Nur bei unbeschränkt steuerpflichtigen Körperschaften i. S. des § 1 Abs. 1 Nr. 1 bis 3 KStG Dazu / Davon ab: Einkünfte aus der Beteiligung an vermögensverwaltenden Personengesellschaften (lt. gesonderter Einzelaufstellung)</v>
      </c>
    </row>
    <row r="732" spans="1:9" x14ac:dyDescent="0.55000000000000004">
      <c r="A732" s="8" t="s">
        <v>4</v>
      </c>
      <c r="B732" s="8" t="s">
        <v>4</v>
      </c>
      <c r="C732" s="8" t="s">
        <v>4</v>
      </c>
      <c r="D732" s="8" t="s">
        <v>4</v>
      </c>
      <c r="E732" s="8" t="s">
        <v>4</v>
      </c>
      <c r="G732" s="26" t="str">
        <f t="shared" si="22"/>
        <v/>
      </c>
      <c r="H732" s="25" t="s">
        <v>2387</v>
      </c>
      <c r="I732" s="8" t="str">
        <f t="shared" si="23"/>
        <v/>
      </c>
    </row>
    <row r="733" spans="1:9" x14ac:dyDescent="0.55000000000000004">
      <c r="A733" s="25" t="s">
        <v>4</v>
      </c>
      <c r="B733" s="25" t="s">
        <v>4</v>
      </c>
      <c r="C733" s="25" t="s">
        <v>1231</v>
      </c>
      <c r="D733" s="25" t="s">
        <v>4</v>
      </c>
      <c r="E733" s="25" t="s">
        <v>4</v>
      </c>
      <c r="G733" s="54" t="str">
        <f t="shared" si="22"/>
        <v/>
      </c>
      <c r="H733" s="25" t="s">
        <v>2387</v>
      </c>
      <c r="I733" s="25" t="str">
        <f t="shared" si="23"/>
        <v>Korrekturen für die Tonnagebesteuerung i. S. des § 5a EStG</v>
      </c>
    </row>
    <row r="734" spans="1:9" x14ac:dyDescent="0.55000000000000004">
      <c r="A734" s="8" t="s">
        <v>1285</v>
      </c>
      <c r="B734" s="8" t="s">
        <v>4</v>
      </c>
      <c r="C734" s="8" t="s">
        <v>2333</v>
      </c>
      <c r="D734" s="8" t="s">
        <v>4</v>
      </c>
      <c r="E734" s="8" t="s">
        <v>984</v>
      </c>
      <c r="G734" s="26" t="str">
        <f t="shared" si="22"/>
        <v>16</v>
      </c>
      <c r="H734" s="25" t="s">
        <v>2387</v>
      </c>
      <c r="I734" s="8" t="str">
        <f t="shared" si="23"/>
        <v xml:space="preserve">Davon ab / Dazu: Im Betrag lt. Zeile 11 enthaltener (tatsächlicher) Gewinn / Verlust aus dem Betrieb von Handelsschiffen im internationalen Verkehr, der nach § 5a EStG pauschal zu ermitteln ist </v>
      </c>
    </row>
    <row r="735" spans="1:9" x14ac:dyDescent="0.55000000000000004">
      <c r="A735" s="8" t="s">
        <v>1282</v>
      </c>
      <c r="B735" s="8" t="s">
        <v>4</v>
      </c>
      <c r="C735" s="8" t="s">
        <v>300</v>
      </c>
      <c r="D735" s="8" t="s">
        <v>4</v>
      </c>
      <c r="E735" s="8" t="s">
        <v>985</v>
      </c>
      <c r="G735" s="26" t="str">
        <f t="shared" si="22"/>
        <v>17</v>
      </c>
      <c r="H735" s="25" t="s">
        <v>2387</v>
      </c>
      <c r="I735" s="8" t="str">
        <f t="shared" si="23"/>
        <v>Dazu / Davon ab: Pauschaler Gewinn / Verlust aus dem Betrieb von Handelsschiffen bei gesonderter Gewinnermittlung nach § 5a EStG</v>
      </c>
    </row>
    <row r="736" spans="1:9" ht="31.5" x14ac:dyDescent="0.55000000000000004">
      <c r="A736" s="25" t="s">
        <v>4</v>
      </c>
      <c r="B736" s="25" t="s">
        <v>4</v>
      </c>
      <c r="C736" s="25" t="s">
        <v>1234</v>
      </c>
      <c r="D736" s="25" t="s">
        <v>4</v>
      </c>
      <c r="E736" s="25" t="s">
        <v>4</v>
      </c>
      <c r="G736" s="54" t="str">
        <f t="shared" si="22"/>
        <v/>
      </c>
      <c r="H736" s="25" t="s">
        <v>2387</v>
      </c>
      <c r="I736" s="25" t="str">
        <f t="shared" si="23"/>
        <v>Einnahmen aus der Verwertung von Altmaterial i. S. des § 64 Abs. 5 AO sowie aus Tätigkeiten i. S. des § 64 Abs. 6 AO bei nach § 5 Abs. 1 Nr. 9 KStG steuerbefreiten Körperschaften</v>
      </c>
    </row>
    <row r="737" spans="1:9" x14ac:dyDescent="0.55000000000000004">
      <c r="A737" s="8" t="s">
        <v>1279</v>
      </c>
      <c r="B737" s="8" t="s">
        <v>4</v>
      </c>
      <c r="C737" s="8" t="s">
        <v>2332</v>
      </c>
      <c r="D737" s="8" t="s">
        <v>4</v>
      </c>
      <c r="E737" s="8" t="s">
        <v>1235</v>
      </c>
      <c r="G737" s="26" t="str">
        <f t="shared" si="22"/>
        <v>18</v>
      </c>
      <c r="H737" s="25" t="s">
        <v>2387</v>
      </c>
      <c r="I737" s="8" t="str">
        <f t="shared" si="23"/>
        <v>(Zeilen 18 bis 24 nur ausfüllen, wenn ein Antrag nach § 64 Abs. 5 oder 6 AO gestellt wird.)  Davon ab: Einnahmen aus der Verwertung von Altpapier, das unentgeltlich außerhalb einer ständig dafür vorgehaltenen Verkaufsstelle erworben wurde</v>
      </c>
    </row>
    <row r="738" spans="1:9" x14ac:dyDescent="0.55000000000000004">
      <c r="A738" s="8" t="s">
        <v>1277</v>
      </c>
      <c r="B738" s="8" t="s">
        <v>4</v>
      </c>
      <c r="C738" s="8" t="s">
        <v>308</v>
      </c>
      <c r="D738" s="8" t="s">
        <v>4</v>
      </c>
      <c r="E738" s="8" t="s">
        <v>1236</v>
      </c>
      <c r="G738" s="26" t="str">
        <f t="shared" si="22"/>
        <v>19</v>
      </c>
      <c r="H738" s="25" t="s">
        <v>2387</v>
      </c>
      <c r="I738" s="8" t="str">
        <f t="shared" si="23"/>
        <v>Davon ab: Einnahmen aus der Verwertung von Altmaterial (außer Altpapier), das unentgeltlich außerhalb einer ständig dafür vorgehaltenen Verkaufsstelle erworben wurde</v>
      </c>
    </row>
    <row r="739" spans="1:9" x14ac:dyDescent="0.55000000000000004">
      <c r="A739" s="8" t="s">
        <v>1274</v>
      </c>
      <c r="B739" s="8" t="s">
        <v>4</v>
      </c>
      <c r="C739" s="8" t="s">
        <v>309</v>
      </c>
      <c r="D739" s="8" t="s">
        <v>4</v>
      </c>
      <c r="E739" s="8" t="s">
        <v>1237</v>
      </c>
      <c r="G739" s="26" t="str">
        <f t="shared" si="22"/>
        <v>20</v>
      </c>
      <c r="H739" s="25" t="s">
        <v>2387</v>
      </c>
      <c r="I739" s="8" t="str">
        <f t="shared" si="23"/>
        <v>Dazu: Mit den Einnahmen lt. Zeilen 18 und 19 in Zusammenhang stehende tatsächliche Aufwendungen</v>
      </c>
    </row>
    <row r="740" spans="1:9" x14ac:dyDescent="0.55000000000000004">
      <c r="A740" s="8" t="s">
        <v>1271</v>
      </c>
      <c r="B740" s="8" t="s">
        <v>4</v>
      </c>
      <c r="C740" s="8" t="s">
        <v>310</v>
      </c>
      <c r="D740" s="8" t="s">
        <v>4</v>
      </c>
      <c r="E740" s="8" t="s">
        <v>1238</v>
      </c>
      <c r="G740" s="26" t="str">
        <f t="shared" si="22"/>
        <v>21</v>
      </c>
      <c r="H740" s="25" t="s">
        <v>2387</v>
      </c>
      <c r="I740" s="8" t="str">
        <f t="shared" si="23"/>
        <v>Dazu: Anzusetzender branchenüblicher Reingewinn aus der Verwertung von Altmaterial nach § 64 Abs. 5 AO (5% des Betrages lt. Zeile 18 zuzüglich 20% des Betrages lt. Zeile 19)</v>
      </c>
    </row>
    <row r="741" spans="1:9" x14ac:dyDescent="0.55000000000000004">
      <c r="A741" s="8" t="s">
        <v>1266</v>
      </c>
      <c r="B741" s="8" t="s">
        <v>4</v>
      </c>
      <c r="C741" s="8" t="s">
        <v>311</v>
      </c>
      <c r="D741" s="8" t="s">
        <v>4</v>
      </c>
      <c r="E741" s="8" t="s">
        <v>1239</v>
      </c>
      <c r="G741" s="26" t="str">
        <f t="shared" si="22"/>
        <v>22</v>
      </c>
      <c r="H741" s="25" t="s">
        <v>2387</v>
      </c>
      <c r="I741" s="8" t="str">
        <f t="shared" si="23"/>
        <v xml:space="preserve">Davon ab: Einnahmen aus Tätigkeiten nach § 64 Abs. 6 AO </v>
      </c>
    </row>
    <row r="742" spans="1:9" x14ac:dyDescent="0.55000000000000004">
      <c r="A742" s="8" t="s">
        <v>1264</v>
      </c>
      <c r="B742" s="8" t="s">
        <v>4</v>
      </c>
      <c r="C742" s="8" t="s">
        <v>312</v>
      </c>
      <c r="D742" s="8" t="s">
        <v>4</v>
      </c>
      <c r="E742" s="8" t="s">
        <v>1240</v>
      </c>
      <c r="G742" s="26" t="str">
        <f t="shared" si="22"/>
        <v>23</v>
      </c>
      <c r="H742" s="25" t="s">
        <v>2387</v>
      </c>
      <c r="I742" s="8" t="str">
        <f t="shared" si="23"/>
        <v>Dazu: Mit den Einnahmen lt. Zeile 22 in Zusammenhang stehende tatsächliche Aufwendungen</v>
      </c>
    </row>
    <row r="743" spans="1:9" x14ac:dyDescent="0.55000000000000004">
      <c r="A743" s="8" t="s">
        <v>1261</v>
      </c>
      <c r="B743" s="8" t="s">
        <v>4</v>
      </c>
      <c r="C743" s="8" t="s">
        <v>313</v>
      </c>
      <c r="D743" s="8" t="s">
        <v>4</v>
      </c>
      <c r="E743" s="8" t="s">
        <v>1241</v>
      </c>
      <c r="G743" s="26" t="str">
        <f t="shared" si="22"/>
        <v>24</v>
      </c>
      <c r="H743" s="25" t="s">
        <v>2387</v>
      </c>
      <c r="I743" s="8" t="str">
        <f t="shared" si="23"/>
        <v>Dazu: Pauschalierter Gewinn nach § 64 Abs. 6 AO (15% des Betrages lt. Zeile 22)</v>
      </c>
    </row>
    <row r="744" spans="1:9" x14ac:dyDescent="0.55000000000000004">
      <c r="A744" s="8" t="s">
        <v>2331</v>
      </c>
      <c r="B744" s="8" t="s">
        <v>4</v>
      </c>
      <c r="C744" s="8" t="s">
        <v>425</v>
      </c>
      <c r="D744" s="8" t="s">
        <v>4</v>
      </c>
      <c r="E744" s="8" t="s">
        <v>986</v>
      </c>
      <c r="G744" s="26" t="str">
        <f t="shared" si="22"/>
        <v>S.1</v>
      </c>
      <c r="H744" s="25" t="s">
        <v>2387</v>
      </c>
      <c r="I744" s="8" t="str">
        <f t="shared" si="23"/>
        <v>Zwischensumme - Bilanzielles Ergebnis</v>
      </c>
    </row>
    <row r="745" spans="1:9" x14ac:dyDescent="0.55000000000000004">
      <c r="A745" s="8" t="s">
        <v>4</v>
      </c>
      <c r="B745" s="8" t="s">
        <v>4</v>
      </c>
      <c r="C745" s="8" t="s">
        <v>4</v>
      </c>
      <c r="D745" s="8" t="s">
        <v>4</v>
      </c>
      <c r="E745" s="8" t="s">
        <v>4</v>
      </c>
      <c r="G745" s="26" t="str">
        <f t="shared" si="22"/>
        <v/>
      </c>
      <c r="H745" s="25" t="s">
        <v>2387</v>
      </c>
      <c r="I745" s="8" t="str">
        <f t="shared" si="23"/>
        <v/>
      </c>
    </row>
    <row r="746" spans="1:9" x14ac:dyDescent="0.55000000000000004">
      <c r="A746" s="25" t="s">
        <v>4</v>
      </c>
      <c r="B746" s="25" t="s">
        <v>4</v>
      </c>
      <c r="C746" s="25" t="s">
        <v>417</v>
      </c>
      <c r="D746" s="25" t="s">
        <v>4</v>
      </c>
      <c r="E746" s="25" t="s">
        <v>4</v>
      </c>
      <c r="G746" s="54" t="str">
        <f t="shared" si="22"/>
        <v/>
      </c>
      <c r="H746" s="25" t="s">
        <v>2387</v>
      </c>
      <c r="I746" s="25" t="str">
        <f t="shared" si="23"/>
        <v>Außerbilanzielle Korrekturen</v>
      </c>
    </row>
    <row r="747" spans="1:9" x14ac:dyDescent="0.55000000000000004">
      <c r="A747" s="8" t="s">
        <v>1258</v>
      </c>
      <c r="B747" s="8" t="s">
        <v>4</v>
      </c>
      <c r="C747" s="8" t="s">
        <v>2330</v>
      </c>
      <c r="D747" s="8" t="s">
        <v>4</v>
      </c>
      <c r="E747" s="8" t="s">
        <v>1242</v>
      </c>
      <c r="G747" s="26" t="str">
        <f t="shared" si="22"/>
        <v>25</v>
      </c>
      <c r="H747" s="25" t="s">
        <v>2387</v>
      </c>
      <c r="I747" s="8" t="str">
        <f t="shared" si="23"/>
        <v xml:space="preserve">Nicht bei Organgesellschaften und – bei Organträgern – ohne von Organgesellschaften übernommene Beträge:  Dazu: Nach § 4 Abs. 6 UmwStG nicht zu berücksichtigender Anteil an einem Übernahmeverlust lt. gesonderter und einheitlicher Feststellung der Personengesellschaft (ohne Vorzeichen eintragen) </v>
      </c>
    </row>
    <row r="748" spans="1:9" x14ac:dyDescent="0.55000000000000004">
      <c r="A748" s="8" t="s">
        <v>1255</v>
      </c>
      <c r="B748" s="8" t="s">
        <v>4</v>
      </c>
      <c r="C748" s="8" t="s">
        <v>2329</v>
      </c>
      <c r="D748" s="8" t="s">
        <v>4</v>
      </c>
      <c r="E748" s="8" t="s">
        <v>987</v>
      </c>
      <c r="G748" s="26" t="str">
        <f t="shared" si="22"/>
        <v>26</v>
      </c>
      <c r="H748" s="25" t="s">
        <v>2387</v>
      </c>
      <c r="I748" s="8" t="str">
        <f t="shared" si="23"/>
        <v>Dazu / Davon ab: Betrag nach § 4e Abs. 3 EStG</v>
      </c>
    </row>
    <row r="749" spans="1:9" x14ac:dyDescent="0.55000000000000004">
      <c r="A749" s="8" t="s">
        <v>1253</v>
      </c>
      <c r="B749" s="8" t="s">
        <v>4</v>
      </c>
      <c r="C749" s="8" t="s">
        <v>2328</v>
      </c>
      <c r="D749" s="8" t="s">
        <v>4</v>
      </c>
      <c r="E749" s="8" t="s">
        <v>988</v>
      </c>
      <c r="G749" s="26" t="str">
        <f t="shared" si="22"/>
        <v>27</v>
      </c>
      <c r="H749" s="25" t="s">
        <v>2387</v>
      </c>
      <c r="I749" s="8" t="str">
        <f t="shared" si="23"/>
        <v>Dazu / Davon ab: Betrag nach § 4f EStG</v>
      </c>
    </row>
    <row r="750" spans="1:9" x14ac:dyDescent="0.55000000000000004">
      <c r="A750" s="8" t="s">
        <v>969</v>
      </c>
      <c r="B750" s="8" t="s">
        <v>4</v>
      </c>
      <c r="C750" s="8" t="s">
        <v>2327</v>
      </c>
      <c r="D750" s="8" t="s">
        <v>4</v>
      </c>
      <c r="E750" s="8" t="s">
        <v>1243</v>
      </c>
      <c r="G750" s="26" t="str">
        <f t="shared" si="22"/>
        <v>28</v>
      </c>
      <c r="H750" s="25" t="s">
        <v>2387</v>
      </c>
      <c r="I750" s="8" t="str">
        <f t="shared" si="23"/>
        <v>Dazu: Nicht abziehbare Aufwendungen für Rechteüberlassungen nach § 4j Abs. 3 EStG (lt. gesonderter Einzelaufstellung)</v>
      </c>
    </row>
    <row r="751" spans="1:9" ht="21" x14ac:dyDescent="0.55000000000000004">
      <c r="A751" s="25" t="s">
        <v>4</v>
      </c>
      <c r="B751" s="25" t="s">
        <v>4</v>
      </c>
      <c r="C751" s="25" t="s">
        <v>2326</v>
      </c>
      <c r="D751" s="25" t="s">
        <v>4</v>
      </c>
      <c r="E751" s="25" t="s">
        <v>4</v>
      </c>
      <c r="G751" s="54" t="str">
        <f t="shared" si="22"/>
        <v/>
      </c>
      <c r="H751" s="25" t="s">
        <v>2387</v>
      </c>
      <c r="I751" s="25" t="str">
        <f t="shared" si="23"/>
        <v>Verlustverrechnungsbeschränkungen, die auf Ebene der Körperschaft angewendet werden Zeile 29 bis 39:</v>
      </c>
    </row>
    <row r="752" spans="1:9" x14ac:dyDescent="0.55000000000000004">
      <c r="A752" s="8" t="s">
        <v>1401</v>
      </c>
      <c r="B752" s="8" t="s">
        <v>4</v>
      </c>
      <c r="C752" s="8" t="s">
        <v>2325</v>
      </c>
      <c r="D752" s="8" t="s">
        <v>4</v>
      </c>
      <c r="E752" s="8" t="s">
        <v>989</v>
      </c>
      <c r="G752" s="26" t="str">
        <f t="shared" si="22"/>
        <v>29</v>
      </c>
      <c r="H752" s="25" t="s">
        <v>2387</v>
      </c>
      <c r="I752" s="8" t="str">
        <f t="shared" si="23"/>
        <v>Dazu: Nicht ausgleichsfähige Verluste i. S. des § 15b EStG ggf. i. V. mit § 2 Abs. 4 Satz 1 und 2 UmwStG und des § 20 Abs. 6 Satz 4 UmwStG (ohne Beträge aus Beteiligungen an Personengesellschaften)</v>
      </c>
    </row>
    <row r="753" spans="1:9" x14ac:dyDescent="0.55000000000000004">
      <c r="A753" s="8" t="s">
        <v>1389</v>
      </c>
      <c r="B753" s="8" t="s">
        <v>4</v>
      </c>
      <c r="C753" s="8" t="s">
        <v>314</v>
      </c>
      <c r="D753" s="8" t="s">
        <v>4</v>
      </c>
      <c r="E753" s="8" t="s">
        <v>990</v>
      </c>
      <c r="G753" s="26" t="str">
        <f t="shared" si="22"/>
        <v>30</v>
      </c>
      <c r="H753" s="25" t="s">
        <v>2387</v>
      </c>
      <c r="I753" s="8" t="str">
        <f t="shared" si="23"/>
        <v>Davon ab: Verlustverrechnung nach § 15b EStG, ggf. unter Berücksichtigung von § 2 Abs. 4 Satz 3 und 4 UmwStG (ohne Beträge aus Beteiligungen an Personengesellschaften)</v>
      </c>
    </row>
    <row r="754" spans="1:9" x14ac:dyDescent="0.55000000000000004">
      <c r="A754" s="8" t="s">
        <v>1384</v>
      </c>
      <c r="B754" s="8" t="s">
        <v>4</v>
      </c>
      <c r="C754" s="8" t="s">
        <v>315</v>
      </c>
      <c r="D754" s="8" t="s">
        <v>4</v>
      </c>
      <c r="E754" s="8" t="s">
        <v>991</v>
      </c>
      <c r="G754" s="26" t="str">
        <f t="shared" si="22"/>
        <v>31</v>
      </c>
      <c r="H754" s="25" t="s">
        <v>2387</v>
      </c>
      <c r="I754" s="8" t="str">
        <f t="shared" si="23"/>
        <v>Dazu: Nicht ausgleichsfähige Verluste aus gewerblicher Tierzucht/-haltung i. S. des § 15 Abs. 4 Satz 1 EStG ggf. i. V. mit § 2 Abs. 4 Satz 1 und 2 UmwStG und des § 20 Abs. 6 Satz 4 UmwStG</v>
      </c>
    </row>
    <row r="755" spans="1:9" x14ac:dyDescent="0.55000000000000004">
      <c r="A755" s="8" t="s">
        <v>1379</v>
      </c>
      <c r="B755" s="8" t="s">
        <v>4</v>
      </c>
      <c r="C755" s="8" t="s">
        <v>316</v>
      </c>
      <c r="D755" s="8" t="s">
        <v>4</v>
      </c>
      <c r="E755" s="8" t="s">
        <v>992</v>
      </c>
      <c r="G755" s="26" t="str">
        <f t="shared" si="22"/>
        <v>32</v>
      </c>
      <c r="H755" s="25" t="s">
        <v>2387</v>
      </c>
      <c r="I755" s="8" t="str">
        <f t="shared" si="23"/>
        <v>Davon ab: Verrechnung von Gewinnen aus gewerblicher Tierzucht/-haltung des laufenden Jahres mit dem Verlustvortrag und dem Verlustrücktrag aus dem folgenden Veranlagungszeitraum nach § 15 Abs. 4 Satz 2 EStG, ggf. unter Berücksichtigung von § 2 Abs. 4 Satz 3 und 4 UmwStG</v>
      </c>
    </row>
    <row r="756" spans="1:9" x14ac:dyDescent="0.55000000000000004">
      <c r="A756" s="8" t="s">
        <v>1375</v>
      </c>
      <c r="B756" s="8" t="s">
        <v>4</v>
      </c>
      <c r="C756" s="8" t="s">
        <v>317</v>
      </c>
      <c r="D756" s="8" t="s">
        <v>4</v>
      </c>
      <c r="E756" s="8" t="s">
        <v>993</v>
      </c>
      <c r="G756" s="26" t="str">
        <f t="shared" si="22"/>
        <v>34</v>
      </c>
      <c r="H756" s="25" t="s">
        <v>2387</v>
      </c>
      <c r="I756" s="8" t="str">
        <f t="shared" si="23"/>
        <v>Dazu: Nicht ausgleichsfähige Verluste aus Termingeschäften i. S. des § 15 Abs. 4 Satz 3 EStG ggf. i. V. mit § 2 Abs. 4 Satz 1 und 2 UmwStG und des § 20 Abs. 6 Satz 4 UmwStG</v>
      </c>
    </row>
    <row r="757" spans="1:9" x14ac:dyDescent="0.55000000000000004">
      <c r="A757" s="8" t="s">
        <v>1371</v>
      </c>
      <c r="B757" s="8" t="s">
        <v>4</v>
      </c>
      <c r="C757" s="8" t="s">
        <v>2324</v>
      </c>
      <c r="D757" s="8" t="s">
        <v>4</v>
      </c>
      <c r="E757" s="8" t="s">
        <v>994</v>
      </c>
      <c r="G757" s="26" t="str">
        <f t="shared" si="22"/>
        <v>35</v>
      </c>
      <c r="H757" s="25" t="s">
        <v>2387</v>
      </c>
      <c r="I757" s="8" t="str">
        <f t="shared" si="23"/>
        <v>Davon ab: Verrechnung von Gewinnen aus Termingeschäften des laufenden Jahres mit dem Verlustvortrag und dem Verlustrücktrag aus dem folgenden Veranlagungszeitraum nach §15 Abs. 4 Satz 3 i. V. mit Satz 2 EStG, ggf. unter Berücksichtigung von § 2 Abs. 4 Satz 3 und 4 UmwStG</v>
      </c>
    </row>
    <row r="758" spans="1:9" x14ac:dyDescent="0.55000000000000004">
      <c r="A758" s="8" t="s">
        <v>1367</v>
      </c>
      <c r="B758" s="8" t="s">
        <v>4</v>
      </c>
      <c r="C758" s="8" t="s">
        <v>2323</v>
      </c>
      <c r="D758" s="8" t="s">
        <v>4</v>
      </c>
      <c r="E758" s="8" t="s">
        <v>995</v>
      </c>
      <c r="G758" s="26" t="str">
        <f t="shared" si="22"/>
        <v>36</v>
      </c>
      <c r="H758" s="25" t="s">
        <v>2387</v>
      </c>
      <c r="I758" s="8" t="str">
        <f t="shared" si="23"/>
        <v>Dazu: Nicht ausgleichsfähige Verluste als atypisch stiller Gesellschafter i. S. des § 15 Abs. 4 Satz 6 bis 8 EStG ggf. i. V. mit § 2 Abs. 4 Satz 1 und 2 UmwStG und des § 20 Abs. 6 Satz 4 UmwStG (lt. gesonderter Einzelaufstellung)</v>
      </c>
    </row>
    <row r="759" spans="1:9" x14ac:dyDescent="0.55000000000000004">
      <c r="A759" s="8" t="s">
        <v>1359</v>
      </c>
      <c r="B759" s="8" t="s">
        <v>4</v>
      </c>
      <c r="C759" s="8" t="s">
        <v>2322</v>
      </c>
      <c r="D759" s="8" t="s">
        <v>4</v>
      </c>
      <c r="E759" s="8" t="s">
        <v>996</v>
      </c>
      <c r="G759" s="26" t="str">
        <f t="shared" si="22"/>
        <v>37</v>
      </c>
      <c r="H759" s="25" t="s">
        <v>2387</v>
      </c>
      <c r="I759" s="8" t="str">
        <f t="shared" si="23"/>
        <v>Davon ab: Verrechnung von Gewinnen als atypisch stiller Gesellschafter mit dem Verlustvortrag und dem Verlustrücktrag aus dem folgenden Veranlagungszeitraum nach § 15 Abs. 4 Satz 6 bis 8 EStG, ggf. unter Berücksichtigung von § 2 Abs. 4 Satz 3 und 4 UmwStG (lt. gesonderter Einzelaufstellung in Zeile 36)</v>
      </c>
    </row>
    <row r="760" spans="1:9" x14ac:dyDescent="0.55000000000000004">
      <c r="A760" s="8" t="s">
        <v>1355</v>
      </c>
      <c r="B760" s="8" t="s">
        <v>4</v>
      </c>
      <c r="C760" s="8" t="s">
        <v>2321</v>
      </c>
      <c r="D760" s="8" t="s">
        <v>4</v>
      </c>
      <c r="E760" s="8" t="s">
        <v>997</v>
      </c>
      <c r="G760" s="26" t="str">
        <f t="shared" si="22"/>
        <v>38</v>
      </c>
      <c r="H760" s="25" t="s">
        <v>2387</v>
      </c>
      <c r="I760" s="8" t="str">
        <f t="shared" si="23"/>
        <v>Dazu: Nicht ausgleichsfähige Verluste als typisch stiller Gesellschafter i. S. des § 20 Abs. 1 Nr. 4 Satz 2 EStG i. V. mit § 15 Abs. 4 Satz 6 und 8 und § 15a EStG und ggf. § 2 Abs. 4 Satz 1 und 2 UmwStG und des § 20 Abs. 6 Satz 4 UmwStG (lt. gesonderter Einzelaufstellung)</v>
      </c>
    </row>
    <row r="761" spans="1:9" x14ac:dyDescent="0.55000000000000004">
      <c r="A761" s="8" t="s">
        <v>1343</v>
      </c>
      <c r="B761" s="8" t="s">
        <v>4</v>
      </c>
      <c r="C761" s="8" t="s">
        <v>2320</v>
      </c>
      <c r="D761" s="8" t="s">
        <v>4</v>
      </c>
      <c r="E761" s="8" t="s">
        <v>998</v>
      </c>
      <c r="G761" s="26" t="str">
        <f t="shared" si="22"/>
        <v>39</v>
      </c>
      <c r="H761" s="25" t="s">
        <v>2387</v>
      </c>
      <c r="I761" s="8" t="str">
        <f t="shared" si="23"/>
        <v>Davon ab: Verrechnung von Gewinnen als typisch stiller Gesellschafter i. S. des § 20 Abs. 1 Nr. 4 Satz 1 EStG mit dem Verlustvortrag und dem Verlustrücktrag aus dem folgenden Veranlagungszeitraum nach § 20 Abs. 1 Nr. 4 Satz 2 EStG i. V. mit § 15 Abs. 4 Satz 6 bis 8 EStG oder mit dem Verlustvortrag nach § 15a EStG und ggf. unter Berücksichtigung von § 2 Abs. 4 Satz 3 und 4 UmwStG (lt. gesonderter Einzelaufstellung in Zeile 38)</v>
      </c>
    </row>
    <row r="762" spans="1:9" x14ac:dyDescent="0.55000000000000004">
      <c r="A762" s="8" t="s">
        <v>1339</v>
      </c>
      <c r="B762" s="8" t="s">
        <v>4</v>
      </c>
      <c r="C762" s="8" t="s">
        <v>2319</v>
      </c>
      <c r="D762" s="8" t="s">
        <v>4</v>
      </c>
      <c r="E762" s="8" t="s">
        <v>999</v>
      </c>
      <c r="G762" s="26" t="str">
        <f t="shared" si="22"/>
        <v>40</v>
      </c>
      <c r="H762" s="25" t="s">
        <v>2387</v>
      </c>
      <c r="I762" s="8" t="str">
        <f t="shared" si="23"/>
        <v>Dazu / Davon ab: Erhöhung bzw. Kürzung nach § 19 Abs. 4 REITG (vorbehaltlich des § 19a Abs. 1 Satz 2 REITG)</v>
      </c>
    </row>
    <row r="763" spans="1:9" x14ac:dyDescent="0.55000000000000004">
      <c r="A763" s="8" t="s">
        <v>1335</v>
      </c>
      <c r="B763" s="8" t="s">
        <v>4</v>
      </c>
      <c r="C763" s="8" t="s">
        <v>2318</v>
      </c>
      <c r="D763" s="8" t="s">
        <v>4</v>
      </c>
      <c r="E763" s="8" t="s">
        <v>1000</v>
      </c>
      <c r="G763" s="26" t="str">
        <f t="shared" si="22"/>
        <v>41</v>
      </c>
      <c r="H763" s="25" t="s">
        <v>2387</v>
      </c>
      <c r="I763" s="8" t="str">
        <f t="shared" si="23"/>
        <v>Dazu: Gewinnzuschlag nach § 6b Abs. 7 EStG ggf. i. V. mit § 6c EStG</v>
      </c>
    </row>
    <row r="764" spans="1:9" x14ac:dyDescent="0.55000000000000004">
      <c r="A764" s="8" t="s">
        <v>1491</v>
      </c>
      <c r="B764" s="8" t="s">
        <v>4</v>
      </c>
      <c r="C764" s="8" t="s">
        <v>2317</v>
      </c>
      <c r="D764" s="8" t="s">
        <v>4</v>
      </c>
      <c r="E764" s="8" t="s">
        <v>1001</v>
      </c>
      <c r="G764" s="26" t="str">
        <f t="shared" si="22"/>
        <v>42</v>
      </c>
      <c r="H764" s="25" t="s">
        <v>2387</v>
      </c>
      <c r="I764" s="8" t="str">
        <f t="shared" si="23"/>
        <v>Davon ab: Investitionsabzugsbeträge des laufenden Wirtschaftsjahres nach § 7g Abs. 1 EStG</v>
      </c>
    </row>
    <row r="765" spans="1:9" x14ac:dyDescent="0.55000000000000004">
      <c r="A765" s="8" t="s">
        <v>1489</v>
      </c>
      <c r="B765" s="8" t="s">
        <v>4</v>
      </c>
      <c r="C765" s="8" t="s">
        <v>2316</v>
      </c>
      <c r="D765" s="8" t="s">
        <v>4</v>
      </c>
      <c r="E765" s="8" t="s">
        <v>1002</v>
      </c>
      <c r="G765" s="26" t="str">
        <f t="shared" si="22"/>
        <v>43</v>
      </c>
      <c r="H765" s="25" t="s">
        <v>2387</v>
      </c>
      <c r="I765" s="8" t="str">
        <f t="shared" si="23"/>
        <v>Dazu: Im Wirtschaftsjahr der Anschaffung / Herstellung: Investitionsabzugsbeträge nach § 7g Abs. 2 Satz 1 EStG aus 2015</v>
      </c>
    </row>
    <row r="766" spans="1:9" x14ac:dyDescent="0.55000000000000004">
      <c r="A766" s="8" t="s">
        <v>1487</v>
      </c>
      <c r="B766" s="8" t="s">
        <v>4</v>
      </c>
      <c r="C766" s="8" t="s">
        <v>2315</v>
      </c>
      <c r="D766" s="8" t="s">
        <v>4</v>
      </c>
      <c r="E766" s="8" t="s">
        <v>1003</v>
      </c>
      <c r="G766" s="26" t="str">
        <f t="shared" si="22"/>
        <v>44</v>
      </c>
      <c r="H766" s="25" t="s">
        <v>2387</v>
      </c>
      <c r="I766" s="8" t="str">
        <f t="shared" si="23"/>
        <v>Dazu: Im Wirtschaftsjahr der Anschaffung / Herstellung: Investitionsabzugsbeträge nach § 7g Abs. 2 Satz 1 EStG aus 2016</v>
      </c>
    </row>
    <row r="767" spans="1:9" x14ac:dyDescent="0.55000000000000004">
      <c r="A767" s="8" t="s">
        <v>1681</v>
      </c>
      <c r="B767" s="8" t="s">
        <v>4</v>
      </c>
      <c r="C767" s="8" t="s">
        <v>2314</v>
      </c>
      <c r="D767" s="8" t="s">
        <v>4</v>
      </c>
      <c r="E767" s="8" t="s">
        <v>1004</v>
      </c>
      <c r="G767" s="26" t="str">
        <f t="shared" si="22"/>
        <v>45</v>
      </c>
      <c r="H767" s="25" t="s">
        <v>2387</v>
      </c>
      <c r="I767" s="8" t="str">
        <f t="shared" si="23"/>
        <v>Dazu: Im Wirtschaftsjahr der Anschaffung / Herstellung: Investitionsabzugsbeträge nach § 7g Abs. 2 Satz 1 EStG aus 2017</v>
      </c>
    </row>
    <row r="768" spans="1:9" x14ac:dyDescent="0.55000000000000004">
      <c r="A768" s="8" t="s">
        <v>1678</v>
      </c>
      <c r="B768" s="8" t="s">
        <v>4</v>
      </c>
      <c r="C768" s="8" t="s">
        <v>2313</v>
      </c>
      <c r="D768" s="8" t="s">
        <v>4</v>
      </c>
      <c r="E768" s="8" t="s">
        <v>1005</v>
      </c>
      <c r="G768" s="26" t="str">
        <f t="shared" si="22"/>
        <v>46</v>
      </c>
      <c r="H768" s="25" t="s">
        <v>2387</v>
      </c>
      <c r="I768" s="8" t="str">
        <f t="shared" si="23"/>
        <v>Nicht bei Organgesellschaften: Dazu: Verdeckte Gewinnausschüttungen nach § 8 Abs. 3 Satz 2 KStG (lt. gesonderter Einzelaufstellung)</v>
      </c>
    </row>
    <row r="769" spans="1:9" x14ac:dyDescent="0.55000000000000004">
      <c r="A769" s="8" t="s">
        <v>1674</v>
      </c>
      <c r="B769" s="8" t="s">
        <v>4</v>
      </c>
      <c r="C769" s="8" t="s">
        <v>319</v>
      </c>
      <c r="D769" s="8" t="s">
        <v>4</v>
      </c>
      <c r="E769" s="8" t="s">
        <v>1006</v>
      </c>
      <c r="G769" s="26" t="str">
        <f t="shared" ref="G769:G832" si="24">A769</f>
        <v>47</v>
      </c>
      <c r="H769" s="25" t="s">
        <v>2387</v>
      </c>
      <c r="I769" s="8" t="str">
        <f t="shared" ref="I769:I832" si="25">C769</f>
        <v>Davon ab: Gewinnerhöhungen im Zusammenhang mit versteuerten verdeckten Gewinnausschüttungen (gemäß BMF-Schreiben vom 28.05.2002, BStBl I S. 603)</v>
      </c>
    </row>
    <row r="770" spans="1:9" x14ac:dyDescent="0.55000000000000004">
      <c r="A770" s="8" t="s">
        <v>1672</v>
      </c>
      <c r="B770" s="8" t="s">
        <v>4</v>
      </c>
      <c r="C770" s="8" t="s">
        <v>320</v>
      </c>
      <c r="D770" s="8" t="s">
        <v>4</v>
      </c>
      <c r="E770" s="8" t="s">
        <v>1245</v>
      </c>
      <c r="G770" s="26" t="str">
        <f t="shared" si="24"/>
        <v>48</v>
      </c>
      <c r="H770" s="25" t="s">
        <v>2387</v>
      </c>
      <c r="I770" s="8" t="str">
        <f t="shared" si="25"/>
        <v>Dazu: Nicht abziehbare genossenschaftliche Rückvergütungen - verdeckte Gewinnausschüttungen nach R 22 Abs. 13 KStR 2015 (Betrag lt. Zeile 18 der Anlage GR)</v>
      </c>
    </row>
    <row r="771" spans="1:9" x14ac:dyDescent="0.55000000000000004">
      <c r="A771" s="8" t="s">
        <v>1669</v>
      </c>
      <c r="B771" s="8" t="s">
        <v>4</v>
      </c>
      <c r="C771" s="8" t="s">
        <v>2312</v>
      </c>
      <c r="D771" s="8" t="s">
        <v>4</v>
      </c>
      <c r="E771" s="8" t="s">
        <v>1007</v>
      </c>
      <c r="G771" s="26" t="str">
        <f t="shared" si="24"/>
        <v>49</v>
      </c>
      <c r="H771" s="25" t="s">
        <v>2387</v>
      </c>
      <c r="I771" s="8" t="str">
        <f t="shared" si="25"/>
        <v>Dazu: Nicht erfolgswirksam gebuchte Einlagen i. S. des § 8 Abs. 3 Satz 4 KStG</v>
      </c>
    </row>
    <row r="772" spans="1:9" x14ac:dyDescent="0.55000000000000004">
      <c r="A772" s="8" t="s">
        <v>1666</v>
      </c>
      <c r="B772" s="8" t="s">
        <v>4</v>
      </c>
      <c r="C772" s="8" t="s">
        <v>2311</v>
      </c>
      <c r="D772" s="8" t="s">
        <v>4</v>
      </c>
      <c r="E772" s="8" t="s">
        <v>1008</v>
      </c>
      <c r="G772" s="26" t="str">
        <f t="shared" si="24"/>
        <v>50</v>
      </c>
      <c r="H772" s="25" t="s">
        <v>2387</v>
      </c>
      <c r="I772" s="8" t="str">
        <f t="shared" si="25"/>
        <v>Dazu: Aufwendungen für satzungsmäßige Zwecke (§ 10 Nr. 1 KStG)</v>
      </c>
    </row>
    <row r="773" spans="1:9" x14ac:dyDescent="0.55000000000000004">
      <c r="A773" s="8" t="s">
        <v>2310</v>
      </c>
      <c r="B773" s="8" t="s">
        <v>4</v>
      </c>
      <c r="C773" s="8" t="s">
        <v>321</v>
      </c>
      <c r="D773" s="8" t="s">
        <v>1009</v>
      </c>
      <c r="E773" s="8" t="s">
        <v>4</v>
      </c>
      <c r="G773" s="26" t="str">
        <f t="shared" si="24"/>
        <v>51.1</v>
      </c>
      <c r="H773" s="25" t="s">
        <v>2387</v>
      </c>
      <c r="I773" s="8" t="str">
        <f t="shared" si="25"/>
        <v>Dazu: Körperschaftsteuer lt. Handelsbilanz</v>
      </c>
    </row>
    <row r="774" spans="1:9" x14ac:dyDescent="0.55000000000000004">
      <c r="A774" s="8" t="s">
        <v>2309</v>
      </c>
      <c r="B774" s="8" t="s">
        <v>4</v>
      </c>
      <c r="C774" s="8" t="s">
        <v>322</v>
      </c>
      <c r="D774" s="8" t="s">
        <v>1010</v>
      </c>
      <c r="E774" s="8" t="s">
        <v>4</v>
      </c>
      <c r="G774" s="26" t="str">
        <f t="shared" si="24"/>
        <v>51.2</v>
      </c>
      <c r="H774" s="25" t="s">
        <v>2387</v>
      </c>
      <c r="I774" s="8" t="str">
        <f t="shared" si="25"/>
        <v>Dazu: Zusätzliche Körperschaftsteuer lt. Steuerbilanz</v>
      </c>
    </row>
    <row r="775" spans="1:9" x14ac:dyDescent="0.55000000000000004">
      <c r="A775" s="8" t="s">
        <v>2308</v>
      </c>
      <c r="B775" s="8" t="s">
        <v>4</v>
      </c>
      <c r="C775" s="8" t="s">
        <v>323</v>
      </c>
      <c r="D775" s="8" t="s">
        <v>1011</v>
      </c>
      <c r="E775" s="8" t="s">
        <v>4</v>
      </c>
      <c r="G775" s="26" t="str">
        <f t="shared" si="24"/>
        <v>51.3</v>
      </c>
      <c r="H775" s="25" t="s">
        <v>2387</v>
      </c>
      <c r="I775" s="8" t="str">
        <f t="shared" si="25"/>
        <v>Dazu: Körperschaftsteuer lt. Handelsbilanz - für Vorjahre</v>
      </c>
    </row>
    <row r="776" spans="1:9" x14ac:dyDescent="0.55000000000000004">
      <c r="A776" s="8" t="s">
        <v>2307</v>
      </c>
      <c r="B776" s="8" t="s">
        <v>4</v>
      </c>
      <c r="C776" s="8" t="s">
        <v>324</v>
      </c>
      <c r="D776" s="8" t="s">
        <v>1012</v>
      </c>
      <c r="E776" s="8" t="s">
        <v>4</v>
      </c>
      <c r="G776" s="26" t="str">
        <f t="shared" si="24"/>
        <v>51.4</v>
      </c>
      <c r="H776" s="25" t="s">
        <v>2387</v>
      </c>
      <c r="I776" s="8" t="str">
        <f t="shared" si="25"/>
        <v>Dazu: Zusätzliche Körperschaftsteuer lt. Steuerbilanz - für Vorjahre</v>
      </c>
    </row>
    <row r="777" spans="1:9" x14ac:dyDescent="0.55000000000000004">
      <c r="A777" s="8" t="s">
        <v>2306</v>
      </c>
      <c r="B777" s="8" t="s">
        <v>4</v>
      </c>
      <c r="C777" s="8" t="s">
        <v>325</v>
      </c>
      <c r="D777" s="8" t="s">
        <v>1013</v>
      </c>
      <c r="E777" s="8" t="s">
        <v>4</v>
      </c>
      <c r="G777" s="26" t="str">
        <f t="shared" si="24"/>
        <v>51.5</v>
      </c>
      <c r="H777" s="25" t="s">
        <v>2387</v>
      </c>
      <c r="I777" s="8" t="str">
        <f t="shared" si="25"/>
        <v>Dazu: Umlage Körperschaftsteuer lt. Handelsbilanz - für Vorjahre</v>
      </c>
    </row>
    <row r="778" spans="1:9" x14ac:dyDescent="0.55000000000000004">
      <c r="A778" s="8" t="s">
        <v>2305</v>
      </c>
      <c r="B778" s="8" t="s">
        <v>4</v>
      </c>
      <c r="C778" s="8" t="s">
        <v>326</v>
      </c>
      <c r="D778" s="8" t="s">
        <v>1014</v>
      </c>
      <c r="E778" s="8" t="s">
        <v>4</v>
      </c>
      <c r="G778" s="26" t="str">
        <f t="shared" si="24"/>
        <v>51.7</v>
      </c>
      <c r="H778" s="25" t="s">
        <v>2387</v>
      </c>
      <c r="I778" s="8" t="str">
        <f t="shared" si="25"/>
        <v>Dazu: Umlage für steuerliche Risiken</v>
      </c>
    </row>
    <row r="779" spans="1:9" x14ac:dyDescent="0.55000000000000004">
      <c r="A779" s="8" t="s">
        <v>2304</v>
      </c>
      <c r="B779" s="8" t="s">
        <v>4</v>
      </c>
      <c r="C779" s="8" t="s">
        <v>327</v>
      </c>
      <c r="D779" s="8" t="s">
        <v>1015</v>
      </c>
      <c r="E779" s="8" t="s">
        <v>4</v>
      </c>
      <c r="G779" s="26" t="str">
        <f t="shared" si="24"/>
        <v>51.8</v>
      </c>
      <c r="H779" s="25" t="s">
        <v>2387</v>
      </c>
      <c r="I779" s="8" t="str">
        <f t="shared" si="25"/>
        <v>Dazu: Umlage für steuerliche Risiken - für Vorjahre</v>
      </c>
    </row>
    <row r="780" spans="1:9" x14ac:dyDescent="0.55000000000000004">
      <c r="A780" s="8" t="s">
        <v>1663</v>
      </c>
      <c r="B780" s="8" t="s">
        <v>4</v>
      </c>
      <c r="C780" s="8" t="s">
        <v>2303</v>
      </c>
      <c r="D780" s="8" t="s">
        <v>4</v>
      </c>
      <c r="E780" s="8" t="s">
        <v>1016</v>
      </c>
      <c r="G780" s="26" t="str">
        <f t="shared" si="24"/>
        <v>51</v>
      </c>
      <c r="H780" s="25" t="s">
        <v>2387</v>
      </c>
      <c r="I780" s="8" t="str">
        <f t="shared" si="25"/>
        <v>Dazu: Körperschaftsteuer</v>
      </c>
    </row>
    <row r="781" spans="1:9" x14ac:dyDescent="0.55000000000000004">
      <c r="A781" s="8" t="s">
        <v>2302</v>
      </c>
      <c r="B781" s="8" t="s">
        <v>4</v>
      </c>
      <c r="C781" s="8" t="s">
        <v>2301</v>
      </c>
      <c r="D781" s="8" t="s">
        <v>2300</v>
      </c>
      <c r="E781" s="8" t="s">
        <v>4</v>
      </c>
      <c r="G781" s="26" t="str">
        <f t="shared" si="24"/>
        <v>D.51.1</v>
      </c>
      <c r="H781" s="25" t="s">
        <v>2387</v>
      </c>
      <c r="I781" s="8" t="str">
        <f t="shared" si="25"/>
        <v>* Davon: Zuführung zur Körperschaftsteuerrückstellung für den laufenden Veranlagungszeitraum</v>
      </c>
    </row>
    <row r="782" spans="1:9" x14ac:dyDescent="0.55000000000000004">
      <c r="A782" s="8" t="s">
        <v>2299</v>
      </c>
      <c r="B782" s="8" t="s">
        <v>4</v>
      </c>
      <c r="C782" s="8" t="s">
        <v>328</v>
      </c>
      <c r="D782" s="8" t="s">
        <v>1017</v>
      </c>
      <c r="E782" s="8" t="s">
        <v>4</v>
      </c>
      <c r="G782" s="26" t="str">
        <f t="shared" si="24"/>
        <v>52.1</v>
      </c>
      <c r="H782" s="25" t="s">
        <v>2387</v>
      </c>
      <c r="I782" s="8" t="str">
        <f t="shared" si="25"/>
        <v>Dazu: Solidaritätszuschlag lt. Handelsbilanz</v>
      </c>
    </row>
    <row r="783" spans="1:9" x14ac:dyDescent="0.55000000000000004">
      <c r="A783" s="8" t="s">
        <v>2298</v>
      </c>
      <c r="B783" s="8" t="s">
        <v>4</v>
      </c>
      <c r="C783" s="8" t="s">
        <v>330</v>
      </c>
      <c r="D783" s="8" t="s">
        <v>1018</v>
      </c>
      <c r="E783" s="8" t="s">
        <v>4</v>
      </c>
      <c r="G783" s="26" t="str">
        <f t="shared" si="24"/>
        <v>52.2</v>
      </c>
      <c r="H783" s="25" t="s">
        <v>2387</v>
      </c>
      <c r="I783" s="8" t="str">
        <f t="shared" si="25"/>
        <v>Dazu: Zusätzlicher Solidaritätszuschlag lt. Steuerbilanz</v>
      </c>
    </row>
    <row r="784" spans="1:9" x14ac:dyDescent="0.55000000000000004">
      <c r="A784" s="8" t="s">
        <v>2297</v>
      </c>
      <c r="B784" s="8" t="s">
        <v>4</v>
      </c>
      <c r="C784" s="8" t="s">
        <v>331</v>
      </c>
      <c r="D784" s="8" t="s">
        <v>1019</v>
      </c>
      <c r="E784" s="8" t="s">
        <v>4</v>
      </c>
      <c r="G784" s="26" t="str">
        <f t="shared" si="24"/>
        <v>52.3</v>
      </c>
      <c r="H784" s="25" t="s">
        <v>2387</v>
      </c>
      <c r="I784" s="8" t="str">
        <f t="shared" si="25"/>
        <v>Dazu: Solidaritätszuschlag lt. Handelsbilanz - für Vorjahre</v>
      </c>
    </row>
    <row r="785" spans="1:9" x14ac:dyDescent="0.55000000000000004">
      <c r="A785" s="8" t="s">
        <v>2296</v>
      </c>
      <c r="B785" s="8" t="s">
        <v>4</v>
      </c>
      <c r="C785" s="8" t="s">
        <v>332</v>
      </c>
      <c r="D785" s="8" t="s">
        <v>1020</v>
      </c>
      <c r="E785" s="8" t="s">
        <v>4</v>
      </c>
      <c r="G785" s="26" t="str">
        <f t="shared" si="24"/>
        <v>52.4</v>
      </c>
      <c r="H785" s="25" t="s">
        <v>2387</v>
      </c>
      <c r="I785" s="8" t="str">
        <f t="shared" si="25"/>
        <v>Dazu: Zusätzlicher Solidaritätszuschlag lt. Steuerbilanz - für Vorjahre</v>
      </c>
    </row>
    <row r="786" spans="1:9" x14ac:dyDescent="0.55000000000000004">
      <c r="A786" s="8" t="s">
        <v>2295</v>
      </c>
      <c r="B786" s="8" t="s">
        <v>4</v>
      </c>
      <c r="C786" s="8" t="s">
        <v>333</v>
      </c>
      <c r="D786" s="8" t="s">
        <v>1021</v>
      </c>
      <c r="E786" s="8" t="s">
        <v>4</v>
      </c>
      <c r="G786" s="26" t="str">
        <f t="shared" si="24"/>
        <v>52.5</v>
      </c>
      <c r="H786" s="25" t="s">
        <v>2387</v>
      </c>
      <c r="I786" s="8" t="str">
        <f t="shared" si="25"/>
        <v>Dazu: Erfolgswirksam gebuchter Solidaritätszuschlag zur Kapitalertragsteuer</v>
      </c>
    </row>
    <row r="787" spans="1:9" x14ac:dyDescent="0.55000000000000004">
      <c r="A787" s="8" t="s">
        <v>2294</v>
      </c>
      <c r="B787" s="8" t="s">
        <v>4</v>
      </c>
      <c r="C787" s="8" t="s">
        <v>334</v>
      </c>
      <c r="D787" s="8" t="s">
        <v>1022</v>
      </c>
      <c r="E787" s="8" t="s">
        <v>4</v>
      </c>
      <c r="G787" s="26" t="str">
        <f t="shared" si="24"/>
        <v>52.6</v>
      </c>
      <c r="H787" s="25" t="s">
        <v>2387</v>
      </c>
      <c r="I787" s="8" t="str">
        <f t="shared" si="25"/>
        <v>Dazu: Erfolgswirksam gebuchter Solidaritätszuschlag zur nicht anzurechnenden Kapitalertragsteuer</v>
      </c>
    </row>
    <row r="788" spans="1:9" x14ac:dyDescent="0.55000000000000004">
      <c r="A788" s="8" t="s">
        <v>2293</v>
      </c>
      <c r="B788" s="8" t="s">
        <v>4</v>
      </c>
      <c r="C788" s="8" t="s">
        <v>335</v>
      </c>
      <c r="D788" s="8" t="s">
        <v>1023</v>
      </c>
      <c r="E788" s="8" t="s">
        <v>4</v>
      </c>
      <c r="G788" s="26" t="str">
        <f t="shared" si="24"/>
        <v>52.7</v>
      </c>
      <c r="H788" s="25" t="s">
        <v>2387</v>
      </c>
      <c r="I788" s="8" t="str">
        <f t="shared" si="25"/>
        <v>Dazu: Umlage Solidaritätszuschlag lt. Handelsbilanz - für Vorjahre</v>
      </c>
    </row>
    <row r="789" spans="1:9" x14ac:dyDescent="0.55000000000000004">
      <c r="A789" s="8" t="s">
        <v>2292</v>
      </c>
      <c r="B789" s="8" t="s">
        <v>4</v>
      </c>
      <c r="C789" s="8" t="s">
        <v>336</v>
      </c>
      <c r="D789" s="8" t="s">
        <v>1024</v>
      </c>
      <c r="E789" s="8" t="s">
        <v>4</v>
      </c>
      <c r="G789" s="26" t="str">
        <f t="shared" si="24"/>
        <v>52.8</v>
      </c>
      <c r="H789" s="25" t="s">
        <v>2387</v>
      </c>
      <c r="I789" s="8" t="str">
        <f t="shared" si="25"/>
        <v>Dazu: Solidaritätszuschlag auf die Kapitalertragsteuer, für die die Voraussetzungen des § 36a Abs. 1 Satz 1 EStG nicht erfüllt sind (erfolgswirksam gebucht lt. Handelsbilanz)</v>
      </c>
    </row>
    <row r="790" spans="1:9" x14ac:dyDescent="0.55000000000000004">
      <c r="A790" s="8" t="s">
        <v>2291</v>
      </c>
      <c r="B790" s="8" t="s">
        <v>4</v>
      </c>
      <c r="C790" s="8" t="s">
        <v>337</v>
      </c>
      <c r="D790" s="8" t="s">
        <v>1025</v>
      </c>
      <c r="E790" s="8" t="s">
        <v>4</v>
      </c>
      <c r="G790" s="26" t="str">
        <f t="shared" si="24"/>
        <v>52.9</v>
      </c>
      <c r="H790" s="25" t="s">
        <v>2387</v>
      </c>
      <c r="I790" s="8" t="str">
        <f t="shared" si="25"/>
        <v>Dazu: Erfolgswirksam gebuchter Solidaritätszuschlag zur Kapitalertragsteuer (fremder Aufwand, z. B. aufwandswirksam gebuchte Gutschriften an die Organgesellschaften)</v>
      </c>
    </row>
    <row r="791" spans="1:9" x14ac:dyDescent="0.55000000000000004">
      <c r="A791" s="8" t="s">
        <v>2290</v>
      </c>
      <c r="B791" s="8" t="s">
        <v>4</v>
      </c>
      <c r="C791" s="8" t="s">
        <v>329</v>
      </c>
      <c r="D791" s="8" t="s">
        <v>1026</v>
      </c>
      <c r="E791" s="8" t="s">
        <v>4</v>
      </c>
      <c r="G791" s="26" t="str">
        <f t="shared" si="24"/>
        <v>52.10</v>
      </c>
      <c r="H791" s="25" t="s">
        <v>2387</v>
      </c>
      <c r="I791" s="8" t="str">
        <f t="shared" si="25"/>
        <v>Dazu: Solidaritätszuschlag auf die Kapitalertragsteuer, für die die Voraussetzungen des § 36a Abs. 1 Satz 1 EStG nicht erfüllt sind (zusätzlich erfolgswirksam gebucht lt. Steuerbilanz)</v>
      </c>
    </row>
    <row r="792" spans="1:9" x14ac:dyDescent="0.55000000000000004">
      <c r="A792" s="8" t="s">
        <v>1659</v>
      </c>
      <c r="B792" s="8" t="s">
        <v>4</v>
      </c>
      <c r="C792" s="8" t="s">
        <v>2289</v>
      </c>
      <c r="D792" s="8" t="s">
        <v>4</v>
      </c>
      <c r="E792" s="8" t="s">
        <v>1027</v>
      </c>
      <c r="G792" s="26" t="str">
        <f t="shared" si="24"/>
        <v>52</v>
      </c>
      <c r="H792" s="25" t="s">
        <v>2387</v>
      </c>
      <c r="I792" s="8" t="str">
        <f t="shared" si="25"/>
        <v>Dazu: Solidaritätszuschlag</v>
      </c>
    </row>
    <row r="793" spans="1:9" x14ac:dyDescent="0.55000000000000004">
      <c r="A793" s="8" t="s">
        <v>2288</v>
      </c>
      <c r="B793" s="8" t="s">
        <v>4</v>
      </c>
      <c r="C793" s="8" t="s">
        <v>2287</v>
      </c>
      <c r="D793" s="8" t="s">
        <v>2286</v>
      </c>
      <c r="E793" s="8" t="s">
        <v>4</v>
      </c>
      <c r="G793" s="26" t="str">
        <f t="shared" si="24"/>
        <v>D.52.1</v>
      </c>
      <c r="H793" s="25" t="s">
        <v>2387</v>
      </c>
      <c r="I793" s="8" t="str">
        <f t="shared" si="25"/>
        <v>* Davon Zuführung zur Rückstellung für Solidaritätszuschlag für den laufenden Veranlagungszeitraum</v>
      </c>
    </row>
    <row r="794" spans="1:9" x14ac:dyDescent="0.55000000000000004">
      <c r="A794" s="8" t="s">
        <v>2285</v>
      </c>
      <c r="B794" s="8" t="s">
        <v>4</v>
      </c>
      <c r="C794" s="8" t="s">
        <v>338</v>
      </c>
      <c r="D794" s="8" t="s">
        <v>1028</v>
      </c>
      <c r="E794" s="8" t="s">
        <v>4</v>
      </c>
      <c r="G794" s="26" t="str">
        <f t="shared" si="24"/>
        <v>53.1</v>
      </c>
      <c r="H794" s="25" t="s">
        <v>2387</v>
      </c>
      <c r="I794" s="8" t="str">
        <f t="shared" si="25"/>
        <v>Dazu: Anzurechnende Kapitalertragsteuer auf vereinnahmte Kapitalerträge (Übertrag aus der Anlage WA Zeile 2.1)</v>
      </c>
    </row>
    <row r="795" spans="1:9" x14ac:dyDescent="0.55000000000000004">
      <c r="A795" s="8" t="s">
        <v>2284</v>
      </c>
      <c r="B795" s="8" t="s">
        <v>4</v>
      </c>
      <c r="C795" s="8" t="s">
        <v>339</v>
      </c>
      <c r="D795" s="8" t="s">
        <v>1029</v>
      </c>
      <c r="E795" s="8" t="s">
        <v>4</v>
      </c>
      <c r="G795" s="26" t="str">
        <f t="shared" si="24"/>
        <v>53.2</v>
      </c>
      <c r="H795" s="25" t="s">
        <v>2387</v>
      </c>
      <c r="I795" s="8" t="str">
        <f t="shared" si="25"/>
        <v>Dazu: Anzurechnende Kapitalertragsteuer auf vereinnahmte Kapitalerträge (fremder Aufwand, z. B. aufwandswirksam gebuchte Gutschriften an die Organgesellschaften)</v>
      </c>
    </row>
    <row r="796" spans="1:9" x14ac:dyDescent="0.55000000000000004">
      <c r="A796" s="8" t="s">
        <v>2283</v>
      </c>
      <c r="B796" s="8" t="s">
        <v>4</v>
      </c>
      <c r="C796" s="8" t="s">
        <v>340</v>
      </c>
      <c r="D796" s="8" t="s">
        <v>1030</v>
      </c>
      <c r="E796" s="8" t="s">
        <v>4</v>
      </c>
      <c r="G796" s="26" t="str">
        <f t="shared" si="24"/>
        <v>53.3</v>
      </c>
      <c r="H796" s="25" t="s">
        <v>2387</v>
      </c>
      <c r="I796" s="8" t="str">
        <f t="shared" si="25"/>
        <v>Dazu: Nicht anzurechnende Kapitalertragsteuer auf vereinnahmte Kapitalerträge</v>
      </c>
    </row>
    <row r="797" spans="1:9" x14ac:dyDescent="0.55000000000000004">
      <c r="A797" s="8" t="s">
        <v>2282</v>
      </c>
      <c r="B797" s="8" t="s">
        <v>4</v>
      </c>
      <c r="C797" s="8" t="s">
        <v>341</v>
      </c>
      <c r="D797" s="8" t="s">
        <v>1107</v>
      </c>
      <c r="E797" s="8" t="s">
        <v>4</v>
      </c>
      <c r="G797" s="26" t="str">
        <f t="shared" si="24"/>
        <v>53.4</v>
      </c>
      <c r="H797" s="25" t="s">
        <v>2387</v>
      </c>
      <c r="I797" s="8" t="str">
        <f t="shared" si="25"/>
        <v>Dazu: Nicht anzurechnende Kapitalertragsteuer auf vereinnahmte Kapitalerträge - für Vorjahre</v>
      </c>
    </row>
    <row r="798" spans="1:9" x14ac:dyDescent="0.55000000000000004">
      <c r="A798" s="8" t="s">
        <v>2281</v>
      </c>
      <c r="B798" s="8" t="s">
        <v>4</v>
      </c>
      <c r="C798" s="8" t="s">
        <v>2280</v>
      </c>
      <c r="D798" s="8" t="s">
        <v>1031</v>
      </c>
      <c r="E798" s="8" t="s">
        <v>4</v>
      </c>
      <c r="G798" s="26" t="str">
        <f t="shared" si="24"/>
        <v>53.5</v>
      </c>
      <c r="H798" s="25" t="s">
        <v>2387</v>
      </c>
      <c r="I798" s="8" t="str">
        <f t="shared" si="25"/>
        <v>Dazu: Kapitalertragsteuer, für die die Voraussetzungen des § 36a Abs. 1 Satz 1 EStG nicht erfüllt sind (lt. Handelsbilanz; Übertrag aus der Anlage WA Zeile 6.1)</v>
      </c>
    </row>
    <row r="799" spans="1:9" x14ac:dyDescent="0.55000000000000004">
      <c r="A799" s="8" t="s">
        <v>2279</v>
      </c>
      <c r="B799" s="8" t="s">
        <v>4</v>
      </c>
      <c r="C799" s="8" t="s">
        <v>2278</v>
      </c>
      <c r="D799" s="8" t="s">
        <v>1032</v>
      </c>
      <c r="E799" s="8" t="s">
        <v>4</v>
      </c>
      <c r="G799" s="26" t="str">
        <f t="shared" si="24"/>
        <v>53.6</v>
      </c>
      <c r="H799" s="25" t="s">
        <v>2387</v>
      </c>
      <c r="I799" s="8" t="str">
        <f t="shared" si="25"/>
        <v>Dazu: Kapitalertragsteuer, für die die Voraussetzungen des § 36a Abs. 1 Satz 1 EStG nicht erfüllt sind (zusätzlicher Aufwand lt. Steuerbilanz; Übertrag aus der Anlage WA Zeile 6.2)</v>
      </c>
    </row>
    <row r="800" spans="1:9" x14ac:dyDescent="0.55000000000000004">
      <c r="A800" s="8" t="s">
        <v>2277</v>
      </c>
      <c r="B800" s="8" t="s">
        <v>4</v>
      </c>
      <c r="C800" s="8" t="s">
        <v>342</v>
      </c>
      <c r="D800" s="8" t="s">
        <v>2276</v>
      </c>
      <c r="E800" s="8" t="s">
        <v>4</v>
      </c>
      <c r="G800" s="26" t="str">
        <f t="shared" si="24"/>
        <v>53.7</v>
      </c>
      <c r="H800" s="25" t="s">
        <v>2387</v>
      </c>
      <c r="I800" s="8" t="str">
        <f t="shared" si="25"/>
        <v>Dazu: Gegenüber dem Fonds erhobene inländische Steuern (§ 6 InvStG)</v>
      </c>
    </row>
    <row r="801" spans="1:9" x14ac:dyDescent="0.55000000000000004">
      <c r="A801" s="8" t="s">
        <v>1656</v>
      </c>
      <c r="B801" s="8" t="s">
        <v>4</v>
      </c>
      <c r="C801" s="8" t="s">
        <v>2275</v>
      </c>
      <c r="D801" s="8" t="s">
        <v>4</v>
      </c>
      <c r="E801" s="8" t="s">
        <v>1033</v>
      </c>
      <c r="G801" s="26" t="str">
        <f t="shared" si="24"/>
        <v>53</v>
      </c>
      <c r="H801" s="25" t="s">
        <v>2387</v>
      </c>
      <c r="I801" s="8" t="str">
        <f t="shared" si="25"/>
        <v xml:space="preserve">Dazu: Kapitalertragsteuer auf vereinnahmte Kapitalerträge </v>
      </c>
    </row>
    <row r="802" spans="1:9" x14ac:dyDescent="0.55000000000000004">
      <c r="A802" s="8" t="s">
        <v>2274</v>
      </c>
      <c r="B802" s="8" t="s">
        <v>4</v>
      </c>
      <c r="C802" s="8" t="s">
        <v>344</v>
      </c>
      <c r="D802" s="8" t="s">
        <v>1034</v>
      </c>
      <c r="E802" s="8" t="s">
        <v>4</v>
      </c>
      <c r="G802" s="26" t="str">
        <f t="shared" si="24"/>
        <v>54.1</v>
      </c>
      <c r="H802" s="25" t="s">
        <v>2387</v>
      </c>
      <c r="I802" s="8" t="str">
        <f t="shared" si="25"/>
        <v>Dazu: Gewerbesteuer lt. Handelsbilanz</v>
      </c>
    </row>
    <row r="803" spans="1:9" x14ac:dyDescent="0.55000000000000004">
      <c r="A803" s="8" t="s">
        <v>2273</v>
      </c>
      <c r="B803" s="8" t="s">
        <v>4</v>
      </c>
      <c r="C803" s="8" t="s">
        <v>345</v>
      </c>
      <c r="D803" s="8" t="s">
        <v>1035</v>
      </c>
      <c r="E803" s="8" t="s">
        <v>4</v>
      </c>
      <c r="G803" s="26" t="str">
        <f t="shared" si="24"/>
        <v>54.2</v>
      </c>
      <c r="H803" s="25" t="s">
        <v>2387</v>
      </c>
      <c r="I803" s="8" t="str">
        <f t="shared" si="25"/>
        <v>Dazu: Zusätzliche Gewerbesteuer lt. Steuerbilanz</v>
      </c>
    </row>
    <row r="804" spans="1:9" x14ac:dyDescent="0.55000000000000004">
      <c r="A804" s="8" t="s">
        <v>2272</v>
      </c>
      <c r="B804" s="8" t="s">
        <v>4</v>
      </c>
      <c r="C804" s="8" t="s">
        <v>346</v>
      </c>
      <c r="D804" s="8" t="s">
        <v>1036</v>
      </c>
      <c r="E804" s="8" t="s">
        <v>4</v>
      </c>
      <c r="G804" s="26" t="str">
        <f t="shared" si="24"/>
        <v>54.5</v>
      </c>
      <c r="H804" s="25" t="s">
        <v>2387</v>
      </c>
      <c r="I804" s="8" t="str">
        <f t="shared" si="25"/>
        <v>Dazu: Gewerbesteuer lt. Handelsbilanz - für Vorjahre</v>
      </c>
    </row>
    <row r="805" spans="1:9" x14ac:dyDescent="0.55000000000000004">
      <c r="A805" s="8" t="s">
        <v>2271</v>
      </c>
      <c r="B805" s="8" t="s">
        <v>4</v>
      </c>
      <c r="C805" s="8" t="s">
        <v>347</v>
      </c>
      <c r="D805" s="8" t="s">
        <v>1037</v>
      </c>
      <c r="E805" s="8" t="s">
        <v>4</v>
      </c>
      <c r="G805" s="26" t="str">
        <f t="shared" si="24"/>
        <v>54.6</v>
      </c>
      <c r="H805" s="25" t="s">
        <v>2387</v>
      </c>
      <c r="I805" s="8" t="str">
        <f t="shared" si="25"/>
        <v>Dazu: Zusätzliche Gewerbesteuer lt. Steuerbilanz - für Vorjahre</v>
      </c>
    </row>
    <row r="806" spans="1:9" x14ac:dyDescent="0.55000000000000004">
      <c r="A806" s="8" t="s">
        <v>2270</v>
      </c>
      <c r="B806" s="8" t="s">
        <v>4</v>
      </c>
      <c r="C806" s="8" t="s">
        <v>348</v>
      </c>
      <c r="D806" s="8" t="s">
        <v>1038</v>
      </c>
      <c r="E806" s="8" t="s">
        <v>4</v>
      </c>
      <c r="G806" s="26" t="str">
        <f t="shared" si="24"/>
        <v>54.7</v>
      </c>
      <c r="H806" s="25" t="s">
        <v>2387</v>
      </c>
      <c r="I806" s="8" t="str">
        <f t="shared" si="25"/>
        <v>Dazu: Umlage Gewerbesteuer lt. Handelsbilanz - für Vorjahre</v>
      </c>
    </row>
    <row r="807" spans="1:9" x14ac:dyDescent="0.55000000000000004">
      <c r="A807" s="8" t="s">
        <v>1654</v>
      </c>
      <c r="B807" s="8" t="s">
        <v>4</v>
      </c>
      <c r="C807" s="8" t="s">
        <v>343</v>
      </c>
      <c r="D807" s="8" t="s">
        <v>4</v>
      </c>
      <c r="E807" s="8" t="s">
        <v>1039</v>
      </c>
      <c r="G807" s="26" t="str">
        <f t="shared" si="24"/>
        <v>54</v>
      </c>
      <c r="H807" s="25" t="s">
        <v>2387</v>
      </c>
      <c r="I807" s="8" t="str">
        <f t="shared" si="25"/>
        <v>Dazu: Gewerbesteuer ab Erhebungszeitraum 2008</v>
      </c>
    </row>
    <row r="808" spans="1:9" x14ac:dyDescent="0.55000000000000004">
      <c r="A808" s="8" t="s">
        <v>2269</v>
      </c>
      <c r="B808" s="8" t="s">
        <v>4</v>
      </c>
      <c r="C808" s="8" t="s">
        <v>2268</v>
      </c>
      <c r="D808" s="8" t="s">
        <v>2267</v>
      </c>
      <c r="E808" s="8" t="s">
        <v>4</v>
      </c>
      <c r="G808" s="26" t="str">
        <f t="shared" si="24"/>
        <v>D.54.1</v>
      </c>
      <c r="H808" s="25" t="s">
        <v>2387</v>
      </c>
      <c r="I808" s="8" t="str">
        <f t="shared" si="25"/>
        <v>* Davon Zuführung zur Gewerbesteuerrückstellung für den laufenden Veranlagungszeitraum</v>
      </c>
    </row>
    <row r="809" spans="1:9" x14ac:dyDescent="0.55000000000000004">
      <c r="A809" s="8" t="s">
        <v>2266</v>
      </c>
      <c r="B809" s="8" t="s">
        <v>4</v>
      </c>
      <c r="C809" s="8" t="s">
        <v>404</v>
      </c>
      <c r="D809" s="8" t="s">
        <v>2265</v>
      </c>
      <c r="E809" s="8" t="s">
        <v>4</v>
      </c>
      <c r="G809" s="26" t="str">
        <f t="shared" si="24"/>
        <v>D.54.2</v>
      </c>
      <c r="H809" s="25" t="s">
        <v>2387</v>
      </c>
      <c r="I809" s="8" t="str">
        <f t="shared" si="25"/>
        <v>* Davon Ertragsteuer-Umlage (abzugsfähig) - für Vorjahre</v>
      </c>
    </row>
    <row r="810" spans="1:9" x14ac:dyDescent="0.55000000000000004">
      <c r="A810" s="8" t="s">
        <v>1651</v>
      </c>
      <c r="B810" s="8" t="s">
        <v>4</v>
      </c>
      <c r="C810" s="8" t="s">
        <v>2264</v>
      </c>
      <c r="D810" s="8" t="s">
        <v>4</v>
      </c>
      <c r="E810" s="8" t="s">
        <v>1040</v>
      </c>
      <c r="G810" s="26" t="str">
        <f t="shared" si="24"/>
        <v>55</v>
      </c>
      <c r="H810" s="25" t="s">
        <v>2387</v>
      </c>
      <c r="I810" s="8" t="str">
        <f t="shared" si="25"/>
        <v>Dazu: Sonstige Personensteuern (z. B. Vermögensteuer, Erbschaft- und Schenkungsteuer)</v>
      </c>
    </row>
    <row r="811" spans="1:9" x14ac:dyDescent="0.55000000000000004">
      <c r="A811" s="8" t="s">
        <v>1648</v>
      </c>
      <c r="B811" s="8" t="s">
        <v>4</v>
      </c>
      <c r="C811" s="8" t="s">
        <v>2263</v>
      </c>
      <c r="D811" s="8" t="s">
        <v>4</v>
      </c>
      <c r="E811" s="8" t="s">
        <v>1041</v>
      </c>
      <c r="G811" s="26" t="str">
        <f t="shared" si="24"/>
        <v>56</v>
      </c>
      <c r="H811" s="25" t="s">
        <v>2387</v>
      </c>
      <c r="I811" s="8" t="str">
        <f t="shared" si="25"/>
        <v>Dazu: Nach § 10 Nr. 2 KStG nicht abziehbarer Teil der Umsatzsteuer und Vorsteuerbeträge</v>
      </c>
    </row>
    <row r="812" spans="1:9" x14ac:dyDescent="0.55000000000000004">
      <c r="A812" s="8" t="s">
        <v>2262</v>
      </c>
      <c r="B812" s="8" t="s">
        <v>4</v>
      </c>
      <c r="C812" s="8" t="s">
        <v>349</v>
      </c>
      <c r="D812" s="8" t="s">
        <v>1042</v>
      </c>
      <c r="E812" s="8" t="s">
        <v>4</v>
      </c>
      <c r="G812" s="26" t="str">
        <f t="shared" si="24"/>
        <v>57.1</v>
      </c>
      <c r="H812" s="25" t="s">
        <v>2387</v>
      </c>
      <c r="I812" s="8" t="str">
        <f t="shared" si="25"/>
        <v>Dazu: Ausländische Personensteuern i. S. des § 10 Nr. 2 KStG (aus § 8b KStG Dialog)</v>
      </c>
    </row>
    <row r="813" spans="1:9" x14ac:dyDescent="0.55000000000000004">
      <c r="A813" s="8" t="s">
        <v>2261</v>
      </c>
      <c r="B813" s="8" t="s">
        <v>4</v>
      </c>
      <c r="C813" s="8" t="s">
        <v>350</v>
      </c>
      <c r="D813" s="8" t="s">
        <v>1043</v>
      </c>
      <c r="E813" s="8" t="s">
        <v>4</v>
      </c>
      <c r="G813" s="26" t="str">
        <f t="shared" si="24"/>
        <v>57.2</v>
      </c>
      <c r="H813" s="25" t="s">
        <v>2387</v>
      </c>
      <c r="I813" s="8" t="str">
        <f t="shared" si="25"/>
        <v>Dazu: Ausländische Personensteuern i. S. des § 10 Nr. 2 KStG lt. Handelsbilanz</v>
      </c>
    </row>
    <row r="814" spans="1:9" x14ac:dyDescent="0.55000000000000004">
      <c r="A814" s="8" t="s">
        <v>2260</v>
      </c>
      <c r="B814" s="8" t="s">
        <v>4</v>
      </c>
      <c r="C814" s="8" t="s">
        <v>351</v>
      </c>
      <c r="D814" s="8" t="s">
        <v>1044</v>
      </c>
      <c r="E814" s="8" t="s">
        <v>4</v>
      </c>
      <c r="G814" s="26" t="str">
        <f t="shared" si="24"/>
        <v>57.3</v>
      </c>
      <c r="H814" s="25" t="s">
        <v>2387</v>
      </c>
      <c r="I814" s="8" t="str">
        <f t="shared" si="25"/>
        <v>Dazu: Zusätzliche ausländische Personensteuern i. S. des § 10 Nr. 2 KStG lt. Steuerbilanz</v>
      </c>
    </row>
    <row r="815" spans="1:9" x14ac:dyDescent="0.55000000000000004">
      <c r="A815" s="8" t="s">
        <v>2259</v>
      </c>
      <c r="B815" s="8" t="s">
        <v>4</v>
      </c>
      <c r="C815" s="8" t="s">
        <v>352</v>
      </c>
      <c r="D815" s="8" t="s">
        <v>2258</v>
      </c>
      <c r="E815" s="8" t="s">
        <v>4</v>
      </c>
      <c r="G815" s="26" t="str">
        <f t="shared" si="24"/>
        <v>57.4</v>
      </c>
      <c r="H815" s="25" t="s">
        <v>2387</v>
      </c>
      <c r="I815" s="8" t="str">
        <f t="shared" si="25"/>
        <v>Dazu: Anrechenbare ausländische Quellensteuern aus Fonds</v>
      </c>
    </row>
    <row r="816" spans="1:9" x14ac:dyDescent="0.55000000000000004">
      <c r="A816" s="8" t="s">
        <v>2257</v>
      </c>
      <c r="B816" s="8" t="s">
        <v>4</v>
      </c>
      <c r="C816" s="8" t="s">
        <v>353</v>
      </c>
      <c r="D816" s="8" t="s">
        <v>2256</v>
      </c>
      <c r="E816" s="8" t="s">
        <v>4</v>
      </c>
      <c r="G816" s="26" t="str">
        <f t="shared" si="24"/>
        <v>57.5</v>
      </c>
      <c r="H816" s="25" t="s">
        <v>2387</v>
      </c>
      <c r="I816" s="8" t="str">
        <f t="shared" si="25"/>
        <v>Dazu: Nicht anrechenbare ausländische Quellensteuern aus Fonds</v>
      </c>
    </row>
    <row r="817" spans="1:9" x14ac:dyDescent="0.55000000000000004">
      <c r="A817" s="8" t="s">
        <v>1646</v>
      </c>
      <c r="B817" s="8" t="s">
        <v>4</v>
      </c>
      <c r="C817" s="8" t="s">
        <v>2255</v>
      </c>
      <c r="D817" s="8" t="s">
        <v>4</v>
      </c>
      <c r="E817" s="8" t="s">
        <v>1045</v>
      </c>
      <c r="G817" s="26" t="str">
        <f t="shared" si="24"/>
        <v>57</v>
      </c>
      <c r="H817" s="25" t="s">
        <v>2387</v>
      </c>
      <c r="I817" s="8" t="str">
        <f t="shared" si="25"/>
        <v>Dazu: Ausländische Personensteuern i. S. des § 10 Nr. 2 KStG</v>
      </c>
    </row>
    <row r="818" spans="1:9" x14ac:dyDescent="0.55000000000000004">
      <c r="A818" s="8" t="s">
        <v>1643</v>
      </c>
      <c r="B818" s="8" t="s">
        <v>4</v>
      </c>
      <c r="C818" s="8" t="s">
        <v>354</v>
      </c>
      <c r="D818" s="8" t="s">
        <v>4</v>
      </c>
      <c r="E818" s="8" t="s">
        <v>1046</v>
      </c>
      <c r="G818" s="26" t="str">
        <f t="shared" si="24"/>
        <v>58</v>
      </c>
      <c r="H818" s="25" t="s">
        <v>2387</v>
      </c>
      <c r="I818" s="8" t="str">
        <f t="shared" si="25"/>
        <v>Dazu: Nebenleistungen zu den Steuern lt. Zeilen 51 bis 57 (z.B. Säumnis- und Verspätungszuschläge, Zwangsgelder, Zinsen nach §§ 234 bis 237 AO, Nachzahlungszinsen nach § 233a AO, Zuschläge nach § 162 Abs. 4 AO, Gebühren nach §§ 89 und 178a AO)</v>
      </c>
    </row>
    <row r="819" spans="1:9" x14ac:dyDescent="0.55000000000000004">
      <c r="A819" s="8" t="s">
        <v>1640</v>
      </c>
      <c r="B819" s="8" t="s">
        <v>4</v>
      </c>
      <c r="C819" s="8" t="s">
        <v>2254</v>
      </c>
      <c r="D819" s="8" t="s">
        <v>1047</v>
      </c>
      <c r="E819" s="8" t="s">
        <v>1048</v>
      </c>
      <c r="G819" s="26" t="str">
        <f t="shared" si="24"/>
        <v>59</v>
      </c>
      <c r="H819" s="25" t="s">
        <v>2387</v>
      </c>
      <c r="I819" s="8" t="str">
        <f t="shared" si="25"/>
        <v>Dazu: Die Hälfte der Aufsichtsratsvergütungen (einschl. des von der Körperschaft getragenen Steuerabzugs nach § 50a Abs. 1 Nr. 4 EStG und des Solidaritätszuschlags; § 10 Nr. 4 KStG) – Zeilen 20 bis 22 und 30 bis 37 der Anlage WA sind zusätzlich auszufüllen;- In der Vorspalte sind die gesamten Aufsichtsratsvergütungen (100%) zu erfassen -</v>
      </c>
    </row>
    <row r="820" spans="1:9" x14ac:dyDescent="0.55000000000000004">
      <c r="A820" s="8" t="s">
        <v>2253</v>
      </c>
      <c r="B820" s="8" t="s">
        <v>4</v>
      </c>
      <c r="C820" s="8" t="s">
        <v>356</v>
      </c>
      <c r="D820" s="8" t="s">
        <v>1049</v>
      </c>
      <c r="E820" s="8" t="s">
        <v>4</v>
      </c>
      <c r="G820" s="26" t="str">
        <f t="shared" si="24"/>
        <v>61.1</v>
      </c>
      <c r="H820" s="25" t="s">
        <v>2387</v>
      </c>
      <c r="I820" s="8" t="str">
        <f t="shared" si="25"/>
        <v>Dazu: Aufwendungen für Geschenke, Veranstaltungen etc. (§ 4 Abs. 5 Satz 1 Nr. 1 EStG)</v>
      </c>
    </row>
    <row r="821" spans="1:9" x14ac:dyDescent="0.55000000000000004">
      <c r="A821" s="8" t="s">
        <v>2252</v>
      </c>
      <c r="B821" s="8" t="s">
        <v>4</v>
      </c>
      <c r="C821" s="8" t="s">
        <v>357</v>
      </c>
      <c r="D821" s="8" t="s">
        <v>1050</v>
      </c>
      <c r="E821" s="8" t="s">
        <v>4</v>
      </c>
      <c r="G821" s="26" t="str">
        <f t="shared" si="24"/>
        <v>61.2</v>
      </c>
      <c r="H821" s="25" t="s">
        <v>2387</v>
      </c>
      <c r="I821" s="8" t="str">
        <f t="shared" si="25"/>
        <v>Dazu: Aufwendungen für Bewirtung (Eingabe 100% Brutto, Hinzurechnung 30%) (§ 4 Abs. 5 Satz 1 Nr. 2 EStG)</v>
      </c>
    </row>
    <row r="822" spans="1:9" x14ac:dyDescent="0.55000000000000004">
      <c r="A822" s="8" t="s">
        <v>2251</v>
      </c>
      <c r="B822" s="8" t="s">
        <v>4</v>
      </c>
      <c r="C822" s="8" t="s">
        <v>358</v>
      </c>
      <c r="D822" s="8" t="s">
        <v>1108</v>
      </c>
      <c r="E822" s="8" t="s">
        <v>4</v>
      </c>
      <c r="G822" s="26" t="str">
        <f t="shared" si="24"/>
        <v>61.3</v>
      </c>
      <c r="H822" s="25" t="s">
        <v>2387</v>
      </c>
      <c r="I822" s="8" t="str">
        <f t="shared" si="25"/>
        <v>Dazu: Geldbußen, Ordnungsgelder und Verwarnungsgelder i. S. des § 4 Abs. 5 Satz 1 Nr. 8 EStG</v>
      </c>
    </row>
    <row r="823" spans="1:9" x14ac:dyDescent="0.55000000000000004">
      <c r="A823" s="8" t="s">
        <v>2250</v>
      </c>
      <c r="B823" s="8" t="s">
        <v>4</v>
      </c>
      <c r="C823" s="8" t="s">
        <v>359</v>
      </c>
      <c r="D823" s="8" t="s">
        <v>1109</v>
      </c>
      <c r="E823" s="8" t="s">
        <v>4</v>
      </c>
      <c r="G823" s="26" t="str">
        <f t="shared" si="24"/>
        <v>61.4</v>
      </c>
      <c r="H823" s="25" t="s">
        <v>2387</v>
      </c>
      <c r="I823" s="8" t="str">
        <f t="shared" si="25"/>
        <v>Dazu: Geldstrafen und sonstige Leistungen i. S. des § 10 Nr. 3 KStG</v>
      </c>
    </row>
    <row r="824" spans="1:9" x14ac:dyDescent="0.55000000000000004">
      <c r="A824" s="8" t="s">
        <v>2249</v>
      </c>
      <c r="B824" s="8" t="s">
        <v>4</v>
      </c>
      <c r="C824" s="8" t="s">
        <v>360</v>
      </c>
      <c r="D824" s="8" t="s">
        <v>1110</v>
      </c>
      <c r="E824" s="8" t="s">
        <v>4</v>
      </c>
      <c r="G824" s="26" t="str">
        <f t="shared" si="24"/>
        <v>61.5</v>
      </c>
      <c r="H824" s="25" t="s">
        <v>2387</v>
      </c>
      <c r="I824" s="8" t="str">
        <f t="shared" si="25"/>
        <v>Dazu: Nicht abziehbare Zuwendungen an Pensionskassen i. S. des § 4c EStG</v>
      </c>
    </row>
    <row r="825" spans="1:9" x14ac:dyDescent="0.55000000000000004">
      <c r="A825" s="8" t="s">
        <v>2248</v>
      </c>
      <c r="B825" s="8" t="s">
        <v>4</v>
      </c>
      <c r="C825" s="8" t="s">
        <v>361</v>
      </c>
      <c r="D825" s="8" t="s">
        <v>1111</v>
      </c>
      <c r="E825" s="8" t="s">
        <v>4</v>
      </c>
      <c r="G825" s="26" t="str">
        <f t="shared" si="24"/>
        <v>61.6</v>
      </c>
      <c r="H825" s="25" t="s">
        <v>2387</v>
      </c>
      <c r="I825" s="8" t="str">
        <f t="shared" si="25"/>
        <v>Dazu: Nicht abziehbare Zuwendungen an Unterstützungskassen i. S. des § 4d EStG</v>
      </c>
    </row>
    <row r="826" spans="1:9" x14ac:dyDescent="0.55000000000000004">
      <c r="A826" s="8" t="s">
        <v>2247</v>
      </c>
      <c r="B826" s="8" t="s">
        <v>4</v>
      </c>
      <c r="C826" s="8" t="s">
        <v>355</v>
      </c>
      <c r="D826" s="8" t="s">
        <v>1051</v>
      </c>
      <c r="E826" s="8" t="s">
        <v>4</v>
      </c>
      <c r="G826" s="26" t="str">
        <f t="shared" si="24"/>
        <v>61.7</v>
      </c>
      <c r="H826" s="25" t="s">
        <v>2387</v>
      </c>
      <c r="I826" s="8" t="str">
        <f t="shared" si="25"/>
        <v>Dazu: Sonstige nicht abziehbare Aufwendungen</v>
      </c>
    </row>
    <row r="827" spans="1:9" x14ac:dyDescent="0.55000000000000004">
      <c r="A827" s="8" t="s">
        <v>2246</v>
      </c>
      <c r="B827" s="8" t="s">
        <v>4</v>
      </c>
      <c r="C827" s="8" t="s">
        <v>362</v>
      </c>
      <c r="D827" s="8" t="s">
        <v>1052</v>
      </c>
      <c r="E827" s="8" t="s">
        <v>4</v>
      </c>
      <c r="G827" s="26" t="str">
        <f t="shared" si="24"/>
        <v>61.8</v>
      </c>
      <c r="H827" s="25" t="s">
        <v>2387</v>
      </c>
      <c r="I827" s="8" t="str">
        <f t="shared" si="25"/>
        <v>Dazu: Nicht abziehbare Pauschalsteuer nach § 37b EStG</v>
      </c>
    </row>
    <row r="828" spans="1:9" x14ac:dyDescent="0.55000000000000004">
      <c r="A828" s="8" t="s">
        <v>1635</v>
      </c>
      <c r="B828" s="8" t="s">
        <v>4</v>
      </c>
      <c r="C828" s="8" t="s">
        <v>2245</v>
      </c>
      <c r="D828" s="8" t="s">
        <v>4</v>
      </c>
      <c r="E828" s="8" t="s">
        <v>1053</v>
      </c>
      <c r="G828" s="26" t="str">
        <f t="shared" si="24"/>
        <v>61</v>
      </c>
      <c r="H828" s="25" t="s">
        <v>2387</v>
      </c>
      <c r="I828" s="8" t="str">
        <f t="shared" si="25"/>
        <v>Dazu: Sonstige nicht abziehbare Aufwendungen; insbesondere nach § 4 Abs. 5 Satz 1 Nr. 1 bis 4, 7, 8, 8a, 10 und Abs. 6 bis 8 EStG, §§ 4c und 4d EStG, § 160 Abs. 1 AO, § 10 Nr. 3 KStG</v>
      </c>
    </row>
    <row r="829" spans="1:9" x14ac:dyDescent="0.55000000000000004">
      <c r="A829" s="8" t="s">
        <v>1632</v>
      </c>
      <c r="B829" s="8" t="s">
        <v>4</v>
      </c>
      <c r="C829" s="8" t="s">
        <v>2244</v>
      </c>
      <c r="D829" s="8" t="s">
        <v>4</v>
      </c>
      <c r="E829" s="8" t="s">
        <v>1054</v>
      </c>
      <c r="G829" s="26" t="str">
        <f t="shared" si="24"/>
        <v>62</v>
      </c>
      <c r="H829" s="25" t="s">
        <v>2387</v>
      </c>
      <c r="I829" s="8" t="str">
        <f t="shared" si="25"/>
        <v>Dazu: Sämtliche Spenden und nicht als Betriebsausgaben abziehbare Beiträge</v>
      </c>
    </row>
    <row r="830" spans="1:9" x14ac:dyDescent="0.55000000000000004">
      <c r="A830" s="8" t="s">
        <v>1630</v>
      </c>
      <c r="B830" s="8" t="s">
        <v>4</v>
      </c>
      <c r="C830" s="8" t="s">
        <v>363</v>
      </c>
      <c r="D830" s="8" t="s">
        <v>4</v>
      </c>
      <c r="E830" s="8" t="s">
        <v>1055</v>
      </c>
      <c r="G830" s="26" t="str">
        <f t="shared" si="24"/>
        <v>63</v>
      </c>
      <c r="H830" s="25" t="s">
        <v>2387</v>
      </c>
      <c r="I830" s="8" t="str">
        <f t="shared" si="25"/>
        <v>Davon ab: Einlagen der Gesellschafter (§ 8 Abs. 3 Satz 3 KStG), die erfolgswirksam gebucht und bis zum Ende des Wirtschaftsjahres geleistet wurden (einschließlich eines Erhöhungsbetrages i. S. des § 23 Abs. 2 und 3 UmwStG)</v>
      </c>
    </row>
    <row r="831" spans="1:9" x14ac:dyDescent="0.55000000000000004">
      <c r="A831" s="8" t="s">
        <v>1627</v>
      </c>
      <c r="B831" s="8" t="s">
        <v>4</v>
      </c>
      <c r="C831" s="8" t="s">
        <v>364</v>
      </c>
      <c r="D831" s="8" t="s">
        <v>4</v>
      </c>
      <c r="E831" s="8" t="s">
        <v>1056</v>
      </c>
      <c r="G831" s="26" t="str">
        <f t="shared" si="24"/>
        <v>64</v>
      </c>
      <c r="H831" s="25" t="s">
        <v>2387</v>
      </c>
      <c r="I831" s="8" t="str">
        <f t="shared" si="25"/>
        <v>Davon ab: Einlagen der Gesellschafter (§ 8 Abs. 3 Satz 3 KStG), die erfolgswirksam gebucht aber nicht bis zum Ende des Wirtschaftsjahres geleistet wurden</v>
      </c>
    </row>
    <row r="832" spans="1:9" x14ac:dyDescent="0.55000000000000004">
      <c r="A832" s="8" t="s">
        <v>1625</v>
      </c>
      <c r="B832" s="8" t="s">
        <v>4</v>
      </c>
      <c r="C832" s="8" t="s">
        <v>365</v>
      </c>
      <c r="D832" s="8" t="s">
        <v>4</v>
      </c>
      <c r="E832" s="8" t="s">
        <v>1057</v>
      </c>
      <c r="G832" s="26" t="str">
        <f t="shared" si="24"/>
        <v>65</v>
      </c>
      <c r="H832" s="25" t="s">
        <v>2387</v>
      </c>
      <c r="I832" s="8" t="str">
        <f t="shared" si="25"/>
        <v>Davon ab: Gewinnerhöhung aus der Begründung des Besteuerungsrechts der Bundesrepublik Deutschland hinsichtlich des Gewinns aus der Veräußerung eines Wirtschaftsgutes (§ 4 Abs. 1 Satz 8 zweiter Halbsatz EStG)</v>
      </c>
    </row>
    <row r="833" spans="1:9" x14ac:dyDescent="0.55000000000000004">
      <c r="A833" s="8" t="s">
        <v>2243</v>
      </c>
      <c r="B833" s="8" t="s">
        <v>4</v>
      </c>
      <c r="C833" s="8" t="s">
        <v>367</v>
      </c>
      <c r="D833" s="8" t="s">
        <v>1058</v>
      </c>
      <c r="E833" s="8" t="s">
        <v>4</v>
      </c>
      <c r="G833" s="26" t="str">
        <f t="shared" ref="G833:G896" si="26">A833</f>
        <v>66.1</v>
      </c>
      <c r="H833" s="25" t="s">
        <v>2387</v>
      </c>
      <c r="I833" s="8" t="str">
        <f t="shared" ref="I833:I896" si="27">C833</f>
        <v>Davon ab / Dazu: Ertrag oder Gewinnminderung in Zusammenhang mit dem Anspruch auf Auszahlung des KSt-Guthabens (§ 37 Abs. 5 bis 7 KStG) - in der HB als Zinsertrag gebucht</v>
      </c>
    </row>
    <row r="834" spans="1:9" x14ac:dyDescent="0.55000000000000004">
      <c r="A834" s="8" t="s">
        <v>2242</v>
      </c>
      <c r="B834" s="8" t="s">
        <v>4</v>
      </c>
      <c r="C834" s="8" t="s">
        <v>368</v>
      </c>
      <c r="D834" s="8" t="s">
        <v>1059</v>
      </c>
      <c r="E834" s="8" t="s">
        <v>4</v>
      </c>
      <c r="G834" s="26" t="str">
        <f t="shared" si="26"/>
        <v>66.2</v>
      </c>
      <c r="H834" s="25" t="s">
        <v>2387</v>
      </c>
      <c r="I834" s="8" t="str">
        <f t="shared" si="27"/>
        <v>Davon ab / Dazu: Ertrag oder Gewinnminderung in Zusammenhang mit dem Anspruch auf Auszahlung des KSt-Guthabens (§ 37 Abs. 5 bis 7 KStG) - in der HB als Steuerertrag gebucht</v>
      </c>
    </row>
    <row r="835" spans="1:9" x14ac:dyDescent="0.55000000000000004">
      <c r="A835" s="8" t="s">
        <v>1552</v>
      </c>
      <c r="B835" s="8" t="s">
        <v>4</v>
      </c>
      <c r="C835" s="8" t="s">
        <v>366</v>
      </c>
      <c r="D835" s="8" t="s">
        <v>4</v>
      </c>
      <c r="E835" s="8" t="s">
        <v>1060</v>
      </c>
      <c r="G835" s="26" t="str">
        <f t="shared" si="26"/>
        <v>66</v>
      </c>
      <c r="H835" s="25" t="s">
        <v>2387</v>
      </c>
      <c r="I835" s="8" t="str">
        <f t="shared" si="27"/>
        <v>Davon ab / Dazu: Ertrag oder Gewinnminderung in Zusammenhang mit dem Anspruch auf Auszahlung des KSt-Guthabens (§ 37 Abs. 5 bis 7 KStG)</v>
      </c>
    </row>
    <row r="836" spans="1:9" x14ac:dyDescent="0.55000000000000004">
      <c r="A836" s="8" t="s">
        <v>1550</v>
      </c>
      <c r="B836" s="8" t="s">
        <v>4</v>
      </c>
      <c r="C836" s="8" t="s">
        <v>369</v>
      </c>
      <c r="D836" s="8" t="s">
        <v>4</v>
      </c>
      <c r="E836" s="8" t="s">
        <v>1061</v>
      </c>
      <c r="G836" s="26" t="str">
        <f t="shared" si="26"/>
        <v>67</v>
      </c>
      <c r="H836" s="25" t="s">
        <v>2387</v>
      </c>
      <c r="I836" s="8" t="str">
        <f t="shared" si="27"/>
        <v>Davon ab / Dazu: Ertrag oder Gewinnminderung in Zusammenhang mit der Verpflichtung zur Entrichtung des KSt-Erhöhungsbetrages (§ 38 Abs. 5 bis 10 KStG)</v>
      </c>
    </row>
    <row r="837" spans="1:9" x14ac:dyDescent="0.55000000000000004">
      <c r="A837" s="8" t="s">
        <v>1545</v>
      </c>
      <c r="B837" s="8" t="s">
        <v>4</v>
      </c>
      <c r="C837" s="8" t="s">
        <v>2241</v>
      </c>
      <c r="D837" s="8" t="s">
        <v>4</v>
      </c>
      <c r="E837" s="8" t="s">
        <v>1062</v>
      </c>
      <c r="G837" s="26" t="str">
        <f t="shared" si="26"/>
        <v>68</v>
      </c>
      <c r="H837" s="25" t="s">
        <v>2387</v>
      </c>
      <c r="I837" s="8" t="str">
        <f t="shared" si="27"/>
        <v>Davon ab: Investitionszulage (zurückgeforderte Investitionszulage mit negativem Vorzeichen eintragen)</v>
      </c>
    </row>
    <row r="838" spans="1:9" x14ac:dyDescent="0.55000000000000004">
      <c r="A838" s="8" t="s">
        <v>1542</v>
      </c>
      <c r="B838" s="8" t="s">
        <v>4</v>
      </c>
      <c r="C838" s="8" t="s">
        <v>2240</v>
      </c>
      <c r="D838" s="8" t="s">
        <v>4</v>
      </c>
      <c r="E838" s="8" t="s">
        <v>1063</v>
      </c>
      <c r="G838" s="26" t="str">
        <f t="shared" si="26"/>
        <v>69</v>
      </c>
      <c r="H838" s="25" t="s">
        <v>2387</v>
      </c>
      <c r="I838" s="8" t="str">
        <f t="shared" si="27"/>
        <v>Davon ab: Sonstige steuerfreie Einnahmen, vermindert um damit im Zusammenhang stehende nicht abzugsfähige Betriebsausgaben gemäß § 3c Abs. 1 EStG</v>
      </c>
    </row>
    <row r="839" spans="1:9" x14ac:dyDescent="0.55000000000000004">
      <c r="A839" s="8" t="s">
        <v>1539</v>
      </c>
      <c r="B839" s="8" t="s">
        <v>4</v>
      </c>
      <c r="C839" s="8" t="s">
        <v>2239</v>
      </c>
      <c r="D839" s="8" t="s">
        <v>4</v>
      </c>
      <c r="E839" s="8" t="s">
        <v>1064</v>
      </c>
      <c r="G839" s="26" t="str">
        <f t="shared" si="26"/>
        <v>70</v>
      </c>
      <c r="H839" s="25" t="s">
        <v>2387</v>
      </c>
      <c r="I839" s="8" t="str">
        <f t="shared" si="27"/>
        <v>Dazu: Einkommenserhöhung aus der Steuerentstrickung nach § 12 Abs. 1 KStG, § 16 Abs. 3a EStG (soweit im Betrag lt. Zeilen 11 und 12 nicht erfasst)</v>
      </c>
    </row>
    <row r="840" spans="1:9" x14ac:dyDescent="0.55000000000000004">
      <c r="A840" s="8" t="s">
        <v>2238</v>
      </c>
      <c r="B840" s="8" t="s">
        <v>4</v>
      </c>
      <c r="C840" s="8" t="s">
        <v>429</v>
      </c>
      <c r="D840" s="8" t="s">
        <v>4</v>
      </c>
      <c r="E840" s="8" t="s">
        <v>1065</v>
      </c>
      <c r="G840" s="26" t="str">
        <f t="shared" si="26"/>
        <v>S.2</v>
      </c>
      <c r="H840" s="25" t="s">
        <v>2387</v>
      </c>
      <c r="I840" s="8" t="str">
        <f t="shared" si="27"/>
        <v>Summe außerbilanzielle Korrekturen</v>
      </c>
    </row>
    <row r="841" spans="1:9" x14ac:dyDescent="0.55000000000000004">
      <c r="A841" s="8" t="s">
        <v>2237</v>
      </c>
      <c r="B841" s="8" t="s">
        <v>4</v>
      </c>
      <c r="C841" s="8" t="s">
        <v>193</v>
      </c>
      <c r="D841" s="8" t="s">
        <v>4</v>
      </c>
      <c r="E841" s="8" t="s">
        <v>1066</v>
      </c>
      <c r="G841" s="26" t="str">
        <f t="shared" si="26"/>
        <v>S.3</v>
      </c>
      <c r="H841" s="25" t="s">
        <v>2387</v>
      </c>
      <c r="I841" s="8" t="str">
        <f t="shared" si="27"/>
        <v>Zwischensumme</v>
      </c>
    </row>
    <row r="842" spans="1:9" x14ac:dyDescent="0.55000000000000004">
      <c r="A842" s="8" t="s">
        <v>4</v>
      </c>
      <c r="B842" s="8" t="s">
        <v>4</v>
      </c>
      <c r="C842" s="8" t="s">
        <v>4</v>
      </c>
      <c r="D842" s="8" t="s">
        <v>4</v>
      </c>
      <c r="E842" s="8" t="s">
        <v>4</v>
      </c>
      <c r="G842" s="26" t="str">
        <f t="shared" si="26"/>
        <v/>
      </c>
      <c r="H842" s="25" t="s">
        <v>2387</v>
      </c>
      <c r="I842" s="8" t="str">
        <f t="shared" si="27"/>
        <v/>
      </c>
    </row>
    <row r="843" spans="1:9" x14ac:dyDescent="0.55000000000000004">
      <c r="A843" s="25" t="s">
        <v>4</v>
      </c>
      <c r="B843" s="25" t="s">
        <v>4</v>
      </c>
      <c r="C843" s="25" t="s">
        <v>418</v>
      </c>
      <c r="D843" s="25" t="s">
        <v>4</v>
      </c>
      <c r="E843" s="25" t="s">
        <v>4</v>
      </c>
      <c r="G843" s="54" t="str">
        <f t="shared" si="26"/>
        <v/>
      </c>
      <c r="H843" s="25" t="s">
        <v>2387</v>
      </c>
      <c r="I843" s="25" t="str">
        <f t="shared" si="27"/>
        <v>Sachverhalte des UmwStG</v>
      </c>
    </row>
    <row r="844" spans="1:9" x14ac:dyDescent="0.55000000000000004">
      <c r="A844" s="8" t="s">
        <v>1611</v>
      </c>
      <c r="B844" s="8" t="s">
        <v>4</v>
      </c>
      <c r="C844" s="8" t="s">
        <v>2236</v>
      </c>
      <c r="D844" s="8" t="s">
        <v>4</v>
      </c>
      <c r="E844" s="8" t="s">
        <v>1067</v>
      </c>
      <c r="G844" s="26" t="str">
        <f t="shared" si="26"/>
        <v>71</v>
      </c>
      <c r="H844" s="25" t="s">
        <v>2387</v>
      </c>
      <c r="I844" s="8" t="str">
        <f t="shared" si="27"/>
        <v>Davon ab: Nach § 12 Abs. 2 Satz 1 UmwStG nicht zu berücksichtigender Übernahmegewinn (ohne anteiligen Betrag i. S. des § 12 Abs. 2 Satz 2 UmwStG; vgl. insoweit Zeile 92)</v>
      </c>
    </row>
    <row r="845" spans="1:9" x14ac:dyDescent="0.55000000000000004">
      <c r="A845" s="8" t="s">
        <v>1609</v>
      </c>
      <c r="B845" s="8" t="s">
        <v>4</v>
      </c>
      <c r="C845" s="8" t="s">
        <v>2235</v>
      </c>
      <c r="D845" s="8" t="s">
        <v>4</v>
      </c>
      <c r="E845" s="8" t="s">
        <v>1068</v>
      </c>
      <c r="G845" s="26" t="str">
        <f t="shared" si="26"/>
        <v>72</v>
      </c>
      <c r="H845" s="25" t="s">
        <v>2387</v>
      </c>
      <c r="I845" s="8" t="str">
        <f t="shared" si="27"/>
        <v>Dazu: Nach § 12 Abs. 2 Satz 1 UmwStG nicht zu berücksichtigender Übernahmeverlust (ohne Vorzeichen eintragen)</v>
      </c>
    </row>
    <row r="846" spans="1:9" x14ac:dyDescent="0.55000000000000004">
      <c r="A846" s="8" t="s">
        <v>1605</v>
      </c>
      <c r="B846" s="8" t="s">
        <v>4</v>
      </c>
      <c r="C846" s="8" t="s">
        <v>2234</v>
      </c>
      <c r="D846" s="8" t="s">
        <v>4</v>
      </c>
      <c r="E846" s="8" t="s">
        <v>1069</v>
      </c>
      <c r="G846" s="26" t="str">
        <f t="shared" si="26"/>
        <v>73</v>
      </c>
      <c r="H846" s="25" t="s">
        <v>2387</v>
      </c>
      <c r="I846" s="8" t="str">
        <f t="shared" si="27"/>
        <v>Dazu: Im laufenden Wirtschaftsjahr zu versteuernder „Einbringungsgewinn I“ i. S. des § 22 Abs. 1 UmwStG</v>
      </c>
    </row>
    <row r="847" spans="1:9" x14ac:dyDescent="0.55000000000000004">
      <c r="A847" s="8" t="s">
        <v>1602</v>
      </c>
      <c r="B847" s="8" t="s">
        <v>4</v>
      </c>
      <c r="C847" s="8" t="s">
        <v>2233</v>
      </c>
      <c r="D847" s="8" t="s">
        <v>4</v>
      </c>
      <c r="E847" s="8" t="s">
        <v>2232</v>
      </c>
      <c r="G847" s="26" t="str">
        <f t="shared" si="26"/>
        <v>74</v>
      </c>
      <c r="H847" s="25" t="s">
        <v>2387</v>
      </c>
      <c r="I847" s="8" t="str">
        <f t="shared" si="27"/>
        <v>Davon ab / Dazu: In einem anderen Wirtschaftsjahr entstandene Aufwendungen bzw. Erträge, die im Zusammenhang mit dem im laufenden Wirtschaftsjahr nach § 12 Abs. 2 Satz 1 UmwStG zu berücksichtigenden Übernahmegewinn/-verlust und/oder zu versteuernden "Einbringungsgewinn I" i. S. des § 22 Abs. 1 UmwStG stehen (lt. gesonderter Einzelaufstellung)</v>
      </c>
    </row>
    <row r="848" spans="1:9" x14ac:dyDescent="0.55000000000000004">
      <c r="A848" s="8" t="s">
        <v>1600</v>
      </c>
      <c r="B848" s="8" t="s">
        <v>4</v>
      </c>
      <c r="C848" s="8" t="s">
        <v>2231</v>
      </c>
      <c r="D848" s="8" t="s">
        <v>4</v>
      </c>
      <c r="E848" s="8" t="s">
        <v>2230</v>
      </c>
      <c r="G848" s="26" t="str">
        <f t="shared" si="26"/>
        <v>75</v>
      </c>
      <c r="H848" s="25" t="s">
        <v>2387</v>
      </c>
      <c r="I848" s="8" t="str">
        <f t="shared" si="27"/>
        <v>Dazu / Davon ab: Im laufenden Wirtschaftsjahr entstandene Aufwendungen bzw. Erträge, die im Zusammenhang mit dem in einem anderen Wirtschaftsjahr nach § 12 Abs. 2 Satz 1 UmwStG zu berücksichtigenden Übernahmegewinn/-verlust und/oder zu versteuernden "Einbringungsgewinn I" i. S. des § 22 Abs. 1 UmwStG stehen (lt. gesonderter Einzelaufstellung)</v>
      </c>
    </row>
    <row r="849" spans="1:9" x14ac:dyDescent="0.55000000000000004">
      <c r="A849" s="8" t="s">
        <v>2229</v>
      </c>
      <c r="B849" s="8" t="s">
        <v>4</v>
      </c>
      <c r="C849" s="8" t="s">
        <v>430</v>
      </c>
      <c r="D849" s="8" t="s">
        <v>4</v>
      </c>
      <c r="E849" s="8" t="s">
        <v>1070</v>
      </c>
      <c r="G849" s="26" t="str">
        <f t="shared" si="26"/>
        <v>S.4</v>
      </c>
      <c r="H849" s="25" t="s">
        <v>2387</v>
      </c>
      <c r="I849" s="8" t="str">
        <f t="shared" si="27"/>
        <v>Summe Sachverhalte des UmwStG</v>
      </c>
    </row>
    <row r="850" spans="1:9" x14ac:dyDescent="0.55000000000000004">
      <c r="A850" s="8" t="s">
        <v>2228</v>
      </c>
      <c r="B850" s="8" t="s">
        <v>4</v>
      </c>
      <c r="C850" s="8" t="s">
        <v>193</v>
      </c>
      <c r="D850" s="8" t="s">
        <v>4</v>
      </c>
      <c r="E850" s="8" t="s">
        <v>1071</v>
      </c>
      <c r="G850" s="26" t="str">
        <f t="shared" si="26"/>
        <v>S.5</v>
      </c>
      <c r="H850" s="25" t="s">
        <v>2387</v>
      </c>
      <c r="I850" s="8" t="str">
        <f t="shared" si="27"/>
        <v>Zwischensumme</v>
      </c>
    </row>
    <row r="851" spans="1:9" x14ac:dyDescent="0.55000000000000004">
      <c r="A851" s="8" t="s">
        <v>4</v>
      </c>
      <c r="B851" s="8" t="s">
        <v>4</v>
      </c>
      <c r="C851" s="8" t="s">
        <v>4</v>
      </c>
      <c r="D851" s="8" t="s">
        <v>4</v>
      </c>
      <c r="E851" s="8" t="s">
        <v>4</v>
      </c>
      <c r="G851" s="26" t="str">
        <f t="shared" si="26"/>
        <v/>
      </c>
      <c r="H851" s="25" t="s">
        <v>2387</v>
      </c>
      <c r="I851" s="8" t="str">
        <f t="shared" si="27"/>
        <v/>
      </c>
    </row>
    <row r="852" spans="1:9" x14ac:dyDescent="0.55000000000000004">
      <c r="A852" s="25" t="s">
        <v>4</v>
      </c>
      <c r="B852" s="25" t="s">
        <v>4</v>
      </c>
      <c r="C852" s="25" t="s">
        <v>419</v>
      </c>
      <c r="D852" s="25" t="s">
        <v>4</v>
      </c>
      <c r="E852" s="25" t="s">
        <v>4</v>
      </c>
      <c r="G852" s="54" t="str">
        <f t="shared" si="26"/>
        <v/>
      </c>
      <c r="H852" s="25" t="s">
        <v>2387</v>
      </c>
      <c r="I852" s="25" t="str">
        <f t="shared" si="27"/>
        <v>Sachverhalte mit Auslandsbezug</v>
      </c>
    </row>
    <row r="853" spans="1:9" x14ac:dyDescent="0.55000000000000004">
      <c r="A853" s="8" t="s">
        <v>1598</v>
      </c>
      <c r="B853" s="8" t="s">
        <v>4</v>
      </c>
      <c r="C853" s="8" t="s">
        <v>2227</v>
      </c>
      <c r="D853" s="8" t="s">
        <v>4</v>
      </c>
      <c r="E853" s="8" t="s">
        <v>1072</v>
      </c>
      <c r="G853" s="26" t="str">
        <f t="shared" si="26"/>
        <v>76</v>
      </c>
      <c r="H853" s="25" t="s">
        <v>2387</v>
      </c>
      <c r="I853" s="8" t="str">
        <f t="shared" si="27"/>
        <v>Nach DBA steuerfreie Einkünfte Davon ab: Ausländische Einkünfte, die aufgrund von Doppelbesteuerungsabkommen steuerfrei sind (ohne Bezüge i. S. des § 20 Abs. 1 Nr. 1, 2, 9 und 10 Buchst. a EStG aus der Beteiligung an einer ausländischen Körperschaft) lt. gesonderter Erläuterung: aufgegliedert nach Staat, Nettobetrag, darauf entfallende ausländische Steuer vom Einkommen und Bruttobetrag (einschl. ausländische Steuer)</v>
      </c>
    </row>
    <row r="854" spans="1:9" x14ac:dyDescent="0.55000000000000004">
      <c r="A854" s="8" t="s">
        <v>1596</v>
      </c>
      <c r="B854" s="8" t="s">
        <v>4</v>
      </c>
      <c r="C854" s="8" t="s">
        <v>370</v>
      </c>
      <c r="D854" s="8" t="s">
        <v>4</v>
      </c>
      <c r="E854" s="8" t="s">
        <v>1073</v>
      </c>
      <c r="G854" s="26" t="str">
        <f t="shared" si="26"/>
        <v>77</v>
      </c>
      <c r="H854" s="25" t="s">
        <v>2387</v>
      </c>
      <c r="I854" s="8" t="str">
        <f t="shared" si="27"/>
        <v>Dazu: Mit den ausländischen Einkünften lt. Zeile 76 im Zusammenhang stehende nicht abziehbare inländische Betriebsausgaben</v>
      </c>
    </row>
    <row r="855" spans="1:9" x14ac:dyDescent="0.55000000000000004">
      <c r="A855" s="8" t="s">
        <v>1817</v>
      </c>
      <c r="B855" s="8" t="s">
        <v>4</v>
      </c>
      <c r="C855" s="8" t="s">
        <v>2226</v>
      </c>
      <c r="D855" s="8" t="s">
        <v>4</v>
      </c>
      <c r="E855" s="8" t="s">
        <v>1074</v>
      </c>
      <c r="G855" s="26" t="str">
        <f t="shared" si="26"/>
        <v>78</v>
      </c>
      <c r="H855" s="25" t="s">
        <v>2387</v>
      </c>
      <c r="I855" s="8" t="str">
        <f t="shared" si="27"/>
        <v>Hinzurechnungsbetrag nach § 10 AStG; Anrechnung ausländischer Steuern nach § 12 AStGDazu: Nach § 10 AStG anzusetzender Hinzurechnungsbetrag lt. gesonderter (und einheitlicher) Feststellung nach § 18 AStG (lt. gesonderter Einzelaufstellung)</v>
      </c>
    </row>
    <row r="856" spans="1:9" x14ac:dyDescent="0.55000000000000004">
      <c r="A856" s="8" t="s">
        <v>1815</v>
      </c>
      <c r="B856" s="8" t="s">
        <v>4</v>
      </c>
      <c r="C856" s="8" t="s">
        <v>371</v>
      </c>
      <c r="D856" s="8" t="s">
        <v>4</v>
      </c>
      <c r="E856" s="8" t="s">
        <v>1075</v>
      </c>
      <c r="G856" s="26" t="str">
        <f t="shared" si="26"/>
        <v>79</v>
      </c>
      <c r="H856" s="25" t="s">
        <v>2387</v>
      </c>
      <c r="I856" s="8" t="str">
        <f t="shared" si="27"/>
        <v>Dazu: Auf Antrag nach § 12 Abs. 1 AStG anzurechnende ausländische Steuer lt. gesonderter (und einheitlicher) Feststellung nach § 18 AStG (lt. gesonderter Einzelaufstellung)</v>
      </c>
    </row>
    <row r="857" spans="1:9" x14ac:dyDescent="0.55000000000000004">
      <c r="A857" s="8" t="s">
        <v>1813</v>
      </c>
      <c r="B857" s="8" t="s">
        <v>4</v>
      </c>
      <c r="C857" s="8" t="s">
        <v>372</v>
      </c>
      <c r="D857" s="8" t="s">
        <v>1076</v>
      </c>
      <c r="E857" s="8" t="s">
        <v>4</v>
      </c>
      <c r="G857" s="26" t="str">
        <f t="shared" si="26"/>
        <v>80</v>
      </c>
      <c r="H857" s="25" t="s">
        <v>2387</v>
      </c>
      <c r="I857" s="8" t="str">
        <f t="shared" si="27"/>
        <v>Auf Antrag nach § 12 Abs. 3 AStG anzurechnende ausländische Steuer lt. gesonderter und einheitlicher Feststellung nach § 18 AStG (lt. gesonderter Einzelaufstellung)</v>
      </c>
    </row>
    <row r="858" spans="1:9" x14ac:dyDescent="0.55000000000000004">
      <c r="A858" s="8" t="s">
        <v>1810</v>
      </c>
      <c r="B858" s="8" t="s">
        <v>4</v>
      </c>
      <c r="C858" s="8" t="s">
        <v>2225</v>
      </c>
      <c r="D858" s="8" t="s">
        <v>4</v>
      </c>
      <c r="E858" s="8" t="s">
        <v>1077</v>
      </c>
      <c r="G858" s="26" t="str">
        <f t="shared" si="26"/>
        <v>81</v>
      </c>
      <c r="H858" s="25" t="s">
        <v>2387</v>
      </c>
      <c r="I858" s="8" t="str">
        <f t="shared" si="27"/>
        <v>Berichtigungsbetrag nach § 1 AStGDazu: Berichtigungsbetrag nach § 1 AStG lt. gesonderter Ermittlung</v>
      </c>
    </row>
    <row r="859" spans="1:9" x14ac:dyDescent="0.55000000000000004">
      <c r="A859" s="8" t="s">
        <v>2224</v>
      </c>
      <c r="B859" s="8" t="s">
        <v>4</v>
      </c>
      <c r="C859" s="8" t="s">
        <v>431</v>
      </c>
      <c r="D859" s="8" t="s">
        <v>4</v>
      </c>
      <c r="E859" s="8" t="s">
        <v>1078</v>
      </c>
      <c r="G859" s="26" t="str">
        <f t="shared" si="26"/>
        <v>S.6</v>
      </c>
      <c r="H859" s="25" t="s">
        <v>2387</v>
      </c>
      <c r="I859" s="8" t="str">
        <f t="shared" si="27"/>
        <v>Summe Sachverhalte mit Auslandsbezug</v>
      </c>
    </row>
    <row r="860" spans="1:9" x14ac:dyDescent="0.55000000000000004">
      <c r="A860" s="8" t="s">
        <v>2223</v>
      </c>
      <c r="B860" s="8" t="s">
        <v>4</v>
      </c>
      <c r="C860" s="8" t="s">
        <v>193</v>
      </c>
      <c r="D860" s="8" t="s">
        <v>4</v>
      </c>
      <c r="E860" s="8" t="s">
        <v>1079</v>
      </c>
      <c r="G860" s="26" t="str">
        <f t="shared" si="26"/>
        <v>S.7</v>
      </c>
      <c r="H860" s="25" t="s">
        <v>2387</v>
      </c>
      <c r="I860" s="8" t="str">
        <f t="shared" si="27"/>
        <v>Zwischensumme</v>
      </c>
    </row>
    <row r="861" spans="1:9" x14ac:dyDescent="0.55000000000000004">
      <c r="A861" s="8" t="s">
        <v>4</v>
      </c>
      <c r="B861" s="8" t="s">
        <v>4</v>
      </c>
      <c r="C861" s="8" t="s">
        <v>4</v>
      </c>
      <c r="D861" s="8" t="s">
        <v>4</v>
      </c>
      <c r="E861" s="8" t="s">
        <v>4</v>
      </c>
      <c r="G861" s="26" t="str">
        <f t="shared" si="26"/>
        <v/>
      </c>
      <c r="H861" s="25" t="s">
        <v>2387</v>
      </c>
      <c r="I861" s="8" t="str">
        <f t="shared" si="27"/>
        <v/>
      </c>
    </row>
    <row r="862" spans="1:9" x14ac:dyDescent="0.55000000000000004">
      <c r="A862" s="25" t="s">
        <v>4</v>
      </c>
      <c r="B862" s="25" t="s">
        <v>4</v>
      </c>
      <c r="C862" s="25" t="s">
        <v>420</v>
      </c>
      <c r="D862" s="25" t="s">
        <v>4</v>
      </c>
      <c r="E862" s="25" t="s">
        <v>4</v>
      </c>
      <c r="G862" s="54" t="str">
        <f t="shared" si="26"/>
        <v/>
      </c>
      <c r="H862" s="25" t="s">
        <v>2387</v>
      </c>
      <c r="I862" s="25" t="str">
        <f t="shared" si="27"/>
        <v>Beteiligungen an anderen Körperschaften</v>
      </c>
    </row>
    <row r="863" spans="1:9" x14ac:dyDescent="0.55000000000000004">
      <c r="A863" s="8" t="s">
        <v>1805</v>
      </c>
      <c r="B863" s="8" t="s">
        <v>4</v>
      </c>
      <c r="C863" s="8" t="s">
        <v>2222</v>
      </c>
      <c r="D863" s="8" t="s">
        <v>4</v>
      </c>
      <c r="E863" s="8" t="s">
        <v>1080</v>
      </c>
      <c r="G863" s="26" t="str">
        <f t="shared" si="26"/>
        <v>83</v>
      </c>
      <c r="H863" s="25" t="s">
        <v>2387</v>
      </c>
      <c r="I863" s="8" t="str">
        <f t="shared" si="27"/>
        <v>Im laufenden Jahr zu berücksichtigende Aufwendungen und Erträge aus einem anderen Wirtschaftsjahr Die Eintragungen sind – ungeachtet des § 15 Satz 1 Nr. 2 und Satz 2 KStG – auch bei Organgesellschaften vorzunehmen, jedoch ohne die entsprechenden Werte der vorgelagerten Organgesellschaften.  Davon ab / Dazu: In einem anderen Wirtschaftsjahr entstandene Aufwendungen bzw. Erträge, die im Zusammenhang mit der nach § 8b Abs. 2 und 3 KStG steuerfreien Veräußerung von Anteilen an anderen Körperschaften im laufenden Wirtschaftsjahr stehen (lt. gesonderter Einzelaufstellung)</v>
      </c>
    </row>
    <row r="864" spans="1:9" x14ac:dyDescent="0.55000000000000004">
      <c r="A864" s="8" t="s">
        <v>1803</v>
      </c>
      <c r="B864" s="8" t="s">
        <v>4</v>
      </c>
      <c r="C864" s="8" t="s">
        <v>2221</v>
      </c>
      <c r="D864" s="8" t="s">
        <v>4</v>
      </c>
      <c r="E864" s="8" t="s">
        <v>2220</v>
      </c>
      <c r="G864" s="26" t="str">
        <f t="shared" si="26"/>
        <v>84</v>
      </c>
      <c r="H864" s="25" t="s">
        <v>2387</v>
      </c>
      <c r="I864" s="8" t="str">
        <f t="shared" si="27"/>
        <v>Im laufenden Jahr entstandene aber in einem anderen Wirtschaftsjahr zu berücksichtigende Aufwendungen und Erträge Dazu / Davon ab: Im laufenden Wirtschaftsjahr entstandene Aufwendungen bzw. Erträge, die im Zusammenhang mit der nach § 8b Abs. 2 und 3 KStG steuerfreien Veräußerung von Anteilen an anderen Körperschaften in einem anderen Wirtschaftsjahr stehen (lt. gesonderter Einzelaufstellung)</v>
      </c>
    </row>
    <row r="865" spans="1:9" x14ac:dyDescent="0.55000000000000004">
      <c r="A865" s="8" t="s">
        <v>1801</v>
      </c>
      <c r="B865" s="8" t="s">
        <v>4</v>
      </c>
      <c r="C865" s="8" t="s">
        <v>2219</v>
      </c>
      <c r="D865" s="8" t="s">
        <v>1082</v>
      </c>
      <c r="E865" s="8" t="s">
        <v>4</v>
      </c>
      <c r="G865" s="26" t="str">
        <f t="shared" si="26"/>
        <v>85</v>
      </c>
      <c r="H865" s="25" t="s">
        <v>2387</v>
      </c>
      <c r="I865" s="8" t="str">
        <f t="shared" si="27"/>
        <v>Laufende Bezüge Bezüge i. S. des § 20 Abs. 1 Nr. 1, 2, 9 und 10 Buchst. a EStG (einschließlich der Einnahmen i. S. des § 7 UmwStG und der Gewinnausschüttungen i. S. des § 3 Nr. 41 Buchst. a EStG) und – vorbehaltlich des § 19a REITG – ohne Ausschüttungen einer REIT-AG oder einer anderen REIT-Körperschaft; vgl. § 19 Abs. 3 i. V. mit § 19 Abs. 5 REITG (bei Beteiligungen an ausländischen Körperschaften: Bruttobetrag einschließlich der darauf entfallenden ausländischen Steuern vom Einkommen) – ohne Bezüge i. S. der Zeile 104; einschließlich der Bezüge aus mittelbaren Beteiligungen über Personengesellschaften</v>
      </c>
    </row>
    <row r="866" spans="1:9" x14ac:dyDescent="0.55000000000000004">
      <c r="A866" s="25" t="s">
        <v>4</v>
      </c>
      <c r="B866" s="25" t="s">
        <v>4</v>
      </c>
      <c r="C866" s="25" t="s">
        <v>421</v>
      </c>
      <c r="D866" s="25" t="s">
        <v>4</v>
      </c>
      <c r="E866" s="25" t="s">
        <v>4</v>
      </c>
      <c r="G866" s="54" t="str">
        <f t="shared" si="26"/>
        <v/>
      </c>
      <c r="H866" s="25" t="s">
        <v>2387</v>
      </c>
      <c r="I866" s="25" t="str">
        <f t="shared" si="27"/>
        <v>Steuerfreistellung nach § 8b Abs. 1 i. V. mit Abs. 4 KStG</v>
      </c>
    </row>
    <row r="867" spans="1:9" x14ac:dyDescent="0.55000000000000004">
      <c r="A867" s="8" t="s">
        <v>2218</v>
      </c>
      <c r="B867" s="8" t="s">
        <v>4</v>
      </c>
      <c r="C867" s="8" t="s">
        <v>2217</v>
      </c>
      <c r="D867" s="8" t="s">
        <v>1083</v>
      </c>
      <c r="E867" s="8" t="s">
        <v>4</v>
      </c>
      <c r="G867" s="26" t="str">
        <f t="shared" si="26"/>
        <v>86.1</v>
      </c>
      <c r="H867" s="25" t="s">
        <v>2387</v>
      </c>
      <c r="I867" s="8" t="str">
        <f t="shared" si="27"/>
        <v>Dazu: Steuerfreie Bezüge nach § 8b Abs. 1 KStG aus einer unmittelbaren inländischen Beteiligung</v>
      </c>
    </row>
    <row r="868" spans="1:9" x14ac:dyDescent="0.55000000000000004">
      <c r="A868" s="8" t="s">
        <v>2216</v>
      </c>
      <c r="B868" s="8" t="s">
        <v>4</v>
      </c>
      <c r="C868" s="8" t="s">
        <v>373</v>
      </c>
      <c r="D868" s="8" t="s">
        <v>1084</v>
      </c>
      <c r="E868" s="8" t="s">
        <v>4</v>
      </c>
      <c r="G868" s="26" t="str">
        <f t="shared" si="26"/>
        <v>86.2</v>
      </c>
      <c r="H868" s="25" t="s">
        <v>2387</v>
      </c>
      <c r="I868" s="8" t="str">
        <f t="shared" si="27"/>
        <v>Dazu: Steuerfreie Bezüge nach § 8b Abs. 1 KStG aus einer unmittelbaren ausländischen Beteiligung</v>
      </c>
    </row>
    <row r="869" spans="1:9" x14ac:dyDescent="0.55000000000000004">
      <c r="A869" s="8" t="s">
        <v>1799</v>
      </c>
      <c r="B869" s="8" t="s">
        <v>4</v>
      </c>
      <c r="C869" s="8" t="s">
        <v>2215</v>
      </c>
      <c r="D869" s="8" t="s">
        <v>1085</v>
      </c>
      <c r="E869" s="8" t="s">
        <v>4</v>
      </c>
      <c r="G869" s="26" t="str">
        <f t="shared" si="26"/>
        <v>86</v>
      </c>
      <c r="H869" s="25" t="s">
        <v>2387</v>
      </c>
      <c r="I869" s="8" t="str">
        <f t="shared" si="27"/>
        <v>Steuerfreie Bezüge nach § 8b Abs. 1 KStG aus unmittelbaren Beteiligungen, die zu Beginn des Kalenderjahres jeweils mindestens 10 % betrugen (ohne Beträge lt. Zeile 88)</v>
      </c>
    </row>
    <row r="870" spans="1:9" x14ac:dyDescent="0.55000000000000004">
      <c r="A870" s="8" t="s">
        <v>1797</v>
      </c>
      <c r="B870" s="8" t="s">
        <v>4</v>
      </c>
      <c r="C870" s="8" t="s">
        <v>2214</v>
      </c>
      <c r="D870" s="8" t="s">
        <v>1086</v>
      </c>
      <c r="E870" s="8" t="s">
        <v>4</v>
      </c>
      <c r="G870" s="26" t="str">
        <f t="shared" si="26"/>
        <v>87</v>
      </c>
      <c r="H870" s="25" t="s">
        <v>2387</v>
      </c>
      <c r="I870" s="8" t="str">
        <f t="shared" si="27"/>
        <v>Steuerfreie Bezüge nach § 8b Abs. 1 KStG aus mittelbaren Beteiligungen, bei denen die mittelbare Beteiligung über eine Mitunternehmerschaft zu Beginn des Kalenderjahres jeweils mindestens 10 % betrug (lt. Feststellungsbescheid[en]) – ohne Beträge lt. Zeile 88</v>
      </c>
    </row>
    <row r="871" spans="1:9" x14ac:dyDescent="0.55000000000000004">
      <c r="A871" s="8" t="s">
        <v>1795</v>
      </c>
      <c r="B871" s="8" t="s">
        <v>4</v>
      </c>
      <c r="C871" s="8" t="s">
        <v>2213</v>
      </c>
      <c r="D871" s="8" t="s">
        <v>1087</v>
      </c>
      <c r="E871" s="8" t="s">
        <v>4</v>
      </c>
      <c r="G871" s="26" t="str">
        <f t="shared" si="26"/>
        <v>88</v>
      </c>
      <c r="H871" s="25" t="s">
        <v>2387</v>
      </c>
      <c r="I871" s="8" t="str">
        <f t="shared" si="27"/>
        <v>Steuerfreie Bezüge nach § 8b Abs. 1 KStG, bei denen die unmittelbare und/oder mittelbare Beteiligung zu Beginn des Kalenderjahres jeweils nicht mindestens 10 % betrug (Summe der Beträge lt. Zeile 11 aller Anlagen BE)</v>
      </c>
    </row>
    <row r="872" spans="1:9" x14ac:dyDescent="0.55000000000000004">
      <c r="A872" s="8" t="s">
        <v>2212</v>
      </c>
      <c r="B872" s="8" t="s">
        <v>4</v>
      </c>
      <c r="C872" s="8" t="s">
        <v>375</v>
      </c>
      <c r="D872" s="8" t="s">
        <v>1088</v>
      </c>
      <c r="E872" s="8" t="s">
        <v>4</v>
      </c>
      <c r="G872" s="26" t="str">
        <f t="shared" si="26"/>
        <v>89.1</v>
      </c>
      <c r="H872" s="25" t="s">
        <v>2387</v>
      </c>
      <c r="I872" s="8" t="str">
        <f t="shared" si="27"/>
        <v>Dazu: Steuerfreie Bezüge nach § 3 Nr. 41 Buchst. a EStG aus unmittelbaren Beteiligungen</v>
      </c>
    </row>
    <row r="873" spans="1:9" x14ac:dyDescent="0.55000000000000004">
      <c r="A873" s="8" t="s">
        <v>2211</v>
      </c>
      <c r="B873" s="8" t="s">
        <v>4</v>
      </c>
      <c r="C873" s="8" t="s">
        <v>376</v>
      </c>
      <c r="D873" s="8" t="s">
        <v>2210</v>
      </c>
      <c r="E873" s="8" t="s">
        <v>4</v>
      </c>
      <c r="G873" s="26" t="str">
        <f t="shared" si="26"/>
        <v>89.2</v>
      </c>
      <c r="H873" s="25" t="s">
        <v>2387</v>
      </c>
      <c r="I873" s="8" t="str">
        <f t="shared" si="27"/>
        <v>Dazu: Steuerfreie Bezüge nach § 3 Nr. 41 Buchst. a EStG aus mittelbaren Beteiligungen über Personengesellschaften</v>
      </c>
    </row>
    <row r="874" spans="1:9" x14ac:dyDescent="0.55000000000000004">
      <c r="A874" s="8" t="s">
        <v>1792</v>
      </c>
      <c r="B874" s="8" t="s">
        <v>4</v>
      </c>
      <c r="C874" s="8" t="s">
        <v>374</v>
      </c>
      <c r="D874" s="8" t="s">
        <v>1089</v>
      </c>
      <c r="E874" s="8" t="s">
        <v>4</v>
      </c>
      <c r="G874" s="26" t="str">
        <f t="shared" si="26"/>
        <v>89</v>
      </c>
      <c r="H874" s="25" t="s">
        <v>2387</v>
      </c>
      <c r="I874" s="8" t="str">
        <f t="shared" si="27"/>
        <v>Steuerfreie Bezüge nach § 3 Nr. 41 Buchst. a EStG lt. gesonderter Feststellung nach § 18 AStG</v>
      </c>
    </row>
    <row r="875" spans="1:9" ht="21" x14ac:dyDescent="0.55000000000000004">
      <c r="A875" s="25" t="s">
        <v>4</v>
      </c>
      <c r="B875" s="25" t="s">
        <v>4</v>
      </c>
      <c r="C875" s="25" t="s">
        <v>422</v>
      </c>
      <c r="D875" s="25" t="s">
        <v>4</v>
      </c>
      <c r="E875" s="25" t="s">
        <v>4</v>
      </c>
      <c r="G875" s="54" t="str">
        <f t="shared" si="26"/>
        <v/>
      </c>
      <c r="H875" s="25" t="s">
        <v>2387</v>
      </c>
      <c r="I875" s="25" t="str">
        <f t="shared" si="27"/>
        <v>Steuerfreistellung von Bezügen, die nicht nach § 8b KStG, jedoch nach DBA steuerbefreit sind</v>
      </c>
    </row>
    <row r="876" spans="1:9" x14ac:dyDescent="0.55000000000000004">
      <c r="A876" s="8" t="s">
        <v>2209</v>
      </c>
      <c r="B876" s="8" t="s">
        <v>4</v>
      </c>
      <c r="C876" s="8" t="s">
        <v>378</v>
      </c>
      <c r="D876" s="8" t="s">
        <v>1091</v>
      </c>
      <c r="E876" s="8" t="s">
        <v>4</v>
      </c>
      <c r="G876" s="26" t="str">
        <f t="shared" si="26"/>
        <v>90.1</v>
      </c>
      <c r="H876" s="25" t="s">
        <v>2387</v>
      </c>
      <c r="I876" s="8" t="str">
        <f t="shared" si="27"/>
        <v>Dazu: Nach DBA steuerfreie Bezüge aus einer unmittelbaren Beteiligung</v>
      </c>
    </row>
    <row r="877" spans="1:9" x14ac:dyDescent="0.55000000000000004">
      <c r="A877" s="8" t="s">
        <v>2208</v>
      </c>
      <c r="B877" s="8" t="s">
        <v>4</v>
      </c>
      <c r="C877" s="8" t="s">
        <v>379</v>
      </c>
      <c r="D877" s="8" t="s">
        <v>2207</v>
      </c>
      <c r="E877" s="8" t="s">
        <v>4</v>
      </c>
      <c r="G877" s="26" t="str">
        <f t="shared" si="26"/>
        <v>90.2</v>
      </c>
      <c r="H877" s="25" t="s">
        <v>2387</v>
      </c>
      <c r="I877" s="8" t="str">
        <f t="shared" si="27"/>
        <v>Dazu: Nach DBA steuerfreie Bezüge aus mittelbaren Beteiligungen über Personengesellschaften</v>
      </c>
    </row>
    <row r="878" spans="1:9" x14ac:dyDescent="0.55000000000000004">
      <c r="A878" s="8" t="s">
        <v>2206</v>
      </c>
      <c r="B878" s="8" t="s">
        <v>4</v>
      </c>
      <c r="C878" s="8" t="s">
        <v>380</v>
      </c>
      <c r="D878" s="8" t="s">
        <v>2205</v>
      </c>
      <c r="E878" s="8" t="s">
        <v>4</v>
      </c>
      <c r="G878" s="26" t="str">
        <f t="shared" si="26"/>
        <v>90.3</v>
      </c>
      <c r="H878" s="25" t="s">
        <v>2387</v>
      </c>
      <c r="I878" s="8" t="str">
        <f t="shared" si="27"/>
        <v>Dazu: Summe DBA-steuerfreie Erträge (konsolidierte Fonds)</v>
      </c>
    </row>
    <row r="879" spans="1:9" x14ac:dyDescent="0.55000000000000004">
      <c r="A879" s="8" t="s">
        <v>2204</v>
      </c>
      <c r="B879" s="8" t="s">
        <v>4</v>
      </c>
      <c r="C879" s="8" t="s">
        <v>381</v>
      </c>
      <c r="D879" s="8" t="s">
        <v>2203</v>
      </c>
      <c r="E879" s="8" t="s">
        <v>4</v>
      </c>
      <c r="G879" s="26" t="str">
        <f t="shared" si="26"/>
        <v>90.4</v>
      </c>
      <c r="H879" s="25" t="s">
        <v>2387</v>
      </c>
      <c r="I879" s="8" t="str">
        <f t="shared" si="27"/>
        <v>Dazu: Summe DBA-steuerfreie Erträge (nicht konsolidierte Fonds)</v>
      </c>
    </row>
    <row r="880" spans="1:9" x14ac:dyDescent="0.55000000000000004">
      <c r="A880" s="8" t="s">
        <v>1790</v>
      </c>
      <c r="B880" s="8" t="s">
        <v>4</v>
      </c>
      <c r="C880" s="8" t="s">
        <v>377</v>
      </c>
      <c r="D880" s="8" t="s">
        <v>1092</v>
      </c>
      <c r="E880" s="8" t="s">
        <v>4</v>
      </c>
      <c r="G880" s="26" t="str">
        <f t="shared" si="26"/>
        <v>90</v>
      </c>
      <c r="H880" s="25" t="s">
        <v>2387</v>
      </c>
      <c r="I880" s="8" t="str">
        <f t="shared" si="27"/>
        <v>Bezüge lt. Zeile 85, die nicht nach § 8b KStG, jedoch aufgrund eines DBA steuerfrei sind (Bruttobetrag)</v>
      </c>
    </row>
    <row r="881" spans="1:9" x14ac:dyDescent="0.55000000000000004">
      <c r="A881" s="8" t="s">
        <v>1787</v>
      </c>
      <c r="B881" s="8" t="s">
        <v>4</v>
      </c>
      <c r="C881" s="8" t="s">
        <v>382</v>
      </c>
      <c r="D881" s="8" t="s">
        <v>1090</v>
      </c>
      <c r="E881" s="8" t="s">
        <v>4</v>
      </c>
      <c r="G881" s="26" t="str">
        <f t="shared" si="26"/>
        <v>91</v>
      </c>
      <c r="H881" s="25" t="s">
        <v>2387</v>
      </c>
      <c r="I881" s="8" t="str">
        <f t="shared" si="27"/>
        <v>Nicht abziehbare Ausgaben nach § 8b Abs. 5 Satz 1 KStG (5 % der Summe der Beträge lt. Zeilen 86 bis 90)</v>
      </c>
    </row>
    <row r="882" spans="1:9" x14ac:dyDescent="0.55000000000000004">
      <c r="A882" s="25" t="s">
        <v>4</v>
      </c>
      <c r="B882" s="25" t="s">
        <v>4</v>
      </c>
      <c r="C882" s="25" t="s">
        <v>423</v>
      </c>
      <c r="D882" s="25" t="s">
        <v>4</v>
      </c>
      <c r="E882" s="25" t="s">
        <v>4</v>
      </c>
      <c r="G882" s="54" t="str">
        <f t="shared" si="26"/>
        <v/>
      </c>
      <c r="H882" s="25" t="s">
        <v>2387</v>
      </c>
      <c r="I882" s="25" t="str">
        <f t="shared" si="27"/>
        <v>Weitere Sachverhalte i. S. des § 8b Abs. 2 bis 10 KStG</v>
      </c>
    </row>
    <row r="883" spans="1:9" x14ac:dyDescent="0.55000000000000004">
      <c r="A883" s="8" t="s">
        <v>2202</v>
      </c>
      <c r="B883" s="8" t="s">
        <v>4</v>
      </c>
      <c r="C883" s="8" t="s">
        <v>383</v>
      </c>
      <c r="D883" s="8" t="s">
        <v>1093</v>
      </c>
      <c r="E883" s="8" t="s">
        <v>4</v>
      </c>
      <c r="G883" s="26" t="str">
        <f t="shared" si="26"/>
        <v>92.1</v>
      </c>
      <c r="H883" s="25" t="s">
        <v>2387</v>
      </c>
      <c r="I883" s="8" t="str">
        <f t="shared" si="27"/>
        <v>Dazu: Inländische Gewinne i. S. des § 8b Abs. 2 KStG</v>
      </c>
    </row>
    <row r="884" spans="1:9" x14ac:dyDescent="0.55000000000000004">
      <c r="A884" s="8" t="s">
        <v>2201</v>
      </c>
      <c r="B884" s="8" t="s">
        <v>4</v>
      </c>
      <c r="C884" s="8" t="s">
        <v>384</v>
      </c>
      <c r="D884" s="8" t="s">
        <v>1094</v>
      </c>
      <c r="E884" s="8" t="s">
        <v>4</v>
      </c>
      <c r="G884" s="26" t="str">
        <f t="shared" si="26"/>
        <v>92.2</v>
      </c>
      <c r="H884" s="25" t="s">
        <v>2387</v>
      </c>
      <c r="I884" s="8" t="str">
        <f t="shared" si="27"/>
        <v>Dazu: Ausländische Gewinne i. S. des § 8b Abs. 2 KStG</v>
      </c>
    </row>
    <row r="885" spans="1:9" x14ac:dyDescent="0.55000000000000004">
      <c r="A885" s="8" t="s">
        <v>2200</v>
      </c>
      <c r="B885" s="8" t="s">
        <v>4</v>
      </c>
      <c r="C885" s="8" t="s">
        <v>385</v>
      </c>
      <c r="D885" s="8" t="s">
        <v>2199</v>
      </c>
      <c r="E885" s="8" t="s">
        <v>4</v>
      </c>
      <c r="G885" s="26" t="str">
        <f t="shared" si="26"/>
        <v>92.3</v>
      </c>
      <c r="H885" s="25" t="s">
        <v>2387</v>
      </c>
      <c r="I885" s="8" t="str">
        <f t="shared" si="27"/>
        <v>Dazu: In Fondsausschüttungen enthaltene steuerfreie Erträge gem. § 8b KStG (nicht konsolidierte Fonds)</v>
      </c>
    </row>
    <row r="886" spans="1:9" x14ac:dyDescent="0.55000000000000004">
      <c r="A886" s="8" t="s">
        <v>2198</v>
      </c>
      <c r="B886" s="8" t="s">
        <v>4</v>
      </c>
      <c r="C886" s="8" t="s">
        <v>386</v>
      </c>
      <c r="D886" s="8" t="s">
        <v>2197</v>
      </c>
      <c r="E886" s="8" t="s">
        <v>4</v>
      </c>
      <c r="G886" s="26" t="str">
        <f t="shared" si="26"/>
        <v>92.4</v>
      </c>
      <c r="H886" s="25" t="s">
        <v>2387</v>
      </c>
      <c r="I886" s="8" t="str">
        <f t="shared" si="27"/>
        <v>Dazu: In Fondsausschüttungen enthaltene steuerfreie Erträge gem. § 8b KStG (konsolidierte Fonds)</v>
      </c>
    </row>
    <row r="887" spans="1:9" x14ac:dyDescent="0.55000000000000004">
      <c r="A887" s="8" t="s">
        <v>2196</v>
      </c>
      <c r="B887" s="8" t="s">
        <v>4</v>
      </c>
      <c r="C887" s="8" t="s">
        <v>387</v>
      </c>
      <c r="D887" s="8" t="s">
        <v>2195</v>
      </c>
      <c r="E887" s="8" t="s">
        <v>4</v>
      </c>
      <c r="G887" s="26" t="str">
        <f t="shared" si="26"/>
        <v>92.5</v>
      </c>
      <c r="H887" s="25" t="s">
        <v>2387</v>
      </c>
      <c r="I887" s="8" t="str">
        <f t="shared" si="27"/>
        <v>Dazu: Positive Aktiengewinne i. S. des § 8 InvStG (nicht konsolidierte Fonds)</v>
      </c>
    </row>
    <row r="888" spans="1:9" x14ac:dyDescent="0.55000000000000004">
      <c r="A888" s="8" t="s">
        <v>2194</v>
      </c>
      <c r="B888" s="8" t="s">
        <v>4</v>
      </c>
      <c r="C888" s="8" t="s">
        <v>388</v>
      </c>
      <c r="D888" s="8" t="s">
        <v>2193</v>
      </c>
      <c r="E888" s="8" t="s">
        <v>4</v>
      </c>
      <c r="G888" s="26" t="str">
        <f t="shared" si="26"/>
        <v>92.6</v>
      </c>
      <c r="H888" s="25" t="s">
        <v>2387</v>
      </c>
      <c r="I888" s="8" t="str">
        <f t="shared" si="27"/>
        <v>Dazu: Positive Aktiengewinne i. S. des § 8 InvStG (konsolidierte Fonds)</v>
      </c>
    </row>
    <row r="889" spans="1:9" x14ac:dyDescent="0.55000000000000004">
      <c r="A889" s="8" t="s">
        <v>1785</v>
      </c>
      <c r="B889" s="8" t="s">
        <v>4</v>
      </c>
      <c r="C889" s="8" t="s">
        <v>2192</v>
      </c>
      <c r="D889" s="8" t="s">
        <v>1095</v>
      </c>
      <c r="E889" s="8" t="s">
        <v>4</v>
      </c>
      <c r="G889" s="26" t="str">
        <f t="shared" si="26"/>
        <v>92</v>
      </c>
      <c r="H889" s="25" t="s">
        <v>2387</v>
      </c>
      <c r="I889" s="8" t="str">
        <f t="shared" si="27"/>
        <v>Gewinne i. S. des § 8b Abs. 2 KStG, ggf. i. V. mit § 15 Abs. 1a EStG; ggf. unter Berücksichtigung des Übernahmegewinns nach § 12 Abs. 2 Satz 2 UmwStG (ohne Gewinne aus der Veräußerung von Anteilen an einer REIT-AG oder an einer anderen REIT-Körperschaft – vgl. § 19 Abs. 3 i. V. mit Abs. 5 REITG) – ohne Beträge lt. Zeilen 96 und 105 – (lt. gesonderter Einzelaufstellung: Name, Veräußerungspreis, Veräußerungskosten, Buchwert)</v>
      </c>
    </row>
    <row r="890" spans="1:9" x14ac:dyDescent="0.55000000000000004">
      <c r="A890" s="8" t="s">
        <v>2191</v>
      </c>
      <c r="B890" s="8" t="s">
        <v>4</v>
      </c>
      <c r="C890" s="8" t="s">
        <v>389</v>
      </c>
      <c r="D890" s="8" t="s">
        <v>2190</v>
      </c>
      <c r="E890" s="8" t="s">
        <v>4</v>
      </c>
      <c r="G890" s="26" t="str">
        <f t="shared" si="26"/>
        <v>93.1</v>
      </c>
      <c r="H890" s="25" t="s">
        <v>2387</v>
      </c>
      <c r="I890" s="8" t="str">
        <f t="shared" si="27"/>
        <v>Dazu: Gewinne i. S. des § 8b Abs. 2 KStG, einschließlich eines Übernahmegewinns i. S. des § 4 Abs. 7 UmwStG aus mittelbaren inländischen Beteiligungen über Personengesellschaften</v>
      </c>
    </row>
    <row r="891" spans="1:9" x14ac:dyDescent="0.55000000000000004">
      <c r="A891" s="8" t="s">
        <v>2189</v>
      </c>
      <c r="B891" s="8" t="s">
        <v>4</v>
      </c>
      <c r="C891" s="8" t="s">
        <v>390</v>
      </c>
      <c r="D891" s="8" t="s">
        <v>2188</v>
      </c>
      <c r="E891" s="8" t="s">
        <v>4</v>
      </c>
      <c r="G891" s="26" t="str">
        <f t="shared" si="26"/>
        <v>93.2</v>
      </c>
      <c r="H891" s="25" t="s">
        <v>2387</v>
      </c>
      <c r="I891" s="8" t="str">
        <f t="shared" si="27"/>
        <v xml:space="preserve">Dazu: Gewinne i. S. des § 8b Abs. 2 KStG, einschließlich eines Übernahmegewinns i. S. des § 4 Abs. 7 UmwStG aus mittelbaren ausländischen Beteiligungen über Personengesellschaften </v>
      </c>
    </row>
    <row r="892" spans="1:9" x14ac:dyDescent="0.55000000000000004">
      <c r="A892" s="8" t="s">
        <v>1783</v>
      </c>
      <c r="B892" s="8" t="s">
        <v>4</v>
      </c>
      <c r="C892" s="8" t="s">
        <v>944</v>
      </c>
      <c r="D892" s="8" t="s">
        <v>2187</v>
      </c>
      <c r="E892" s="8" t="s">
        <v>4</v>
      </c>
      <c r="G892" s="26" t="str">
        <f t="shared" si="26"/>
        <v>93</v>
      </c>
      <c r="H892" s="25" t="s">
        <v>2387</v>
      </c>
      <c r="I892" s="8" t="str">
        <f t="shared" si="27"/>
        <v>Gewinne i. S. des § 8b Abs. 2 KStG, einschließlich eines Übernahmegewinns i. S. des § 4 Abs. 7 UmwStG aus Beteiligungen an Personengesellschaften lt. gesonderter und einheitlicher Feststellung</v>
      </c>
    </row>
    <row r="893" spans="1:9" x14ac:dyDescent="0.55000000000000004">
      <c r="A893" s="8" t="s">
        <v>2186</v>
      </c>
      <c r="B893" s="8" t="s">
        <v>4</v>
      </c>
      <c r="C893" s="8" t="s">
        <v>392</v>
      </c>
      <c r="D893" s="8" t="s">
        <v>1096</v>
      </c>
      <c r="E893" s="8" t="s">
        <v>4</v>
      </c>
      <c r="G893" s="26" t="str">
        <f t="shared" si="26"/>
        <v>94.1</v>
      </c>
      <c r="H893" s="25" t="s">
        <v>2387</v>
      </c>
      <c r="I893" s="8" t="str">
        <f t="shared" si="27"/>
        <v>Dazu: Steuerfreie Bezüge nach § 3 Nr. 41 Buchst. b EStG aus unmittelbaren Beteiligungen</v>
      </c>
    </row>
    <row r="894" spans="1:9" x14ac:dyDescent="0.55000000000000004">
      <c r="A894" s="8" t="s">
        <v>2185</v>
      </c>
      <c r="B894" s="8" t="s">
        <v>4</v>
      </c>
      <c r="C894" s="8" t="s">
        <v>393</v>
      </c>
      <c r="D894" s="8" t="s">
        <v>2184</v>
      </c>
      <c r="E894" s="8" t="s">
        <v>4</v>
      </c>
      <c r="G894" s="26" t="str">
        <f t="shared" si="26"/>
        <v>94.2</v>
      </c>
      <c r="H894" s="25" t="s">
        <v>2387</v>
      </c>
      <c r="I894" s="8" t="str">
        <f t="shared" si="27"/>
        <v>Dazu: Steuerfreie Bezüge nach § 3 Nr. 41 Buchst. b EStG aus mittelbaren Beteiligungen über Personengesellschaften</v>
      </c>
    </row>
    <row r="895" spans="1:9" x14ac:dyDescent="0.55000000000000004">
      <c r="A895" s="8" t="s">
        <v>1781</v>
      </c>
      <c r="B895" s="8" t="s">
        <v>4</v>
      </c>
      <c r="C895" s="8" t="s">
        <v>391</v>
      </c>
      <c r="D895" s="8" t="s">
        <v>1097</v>
      </c>
      <c r="E895" s="8" t="s">
        <v>4</v>
      </c>
      <c r="G895" s="26" t="str">
        <f t="shared" si="26"/>
        <v>94</v>
      </c>
      <c r="H895" s="25" t="s">
        <v>2387</v>
      </c>
      <c r="I895" s="8" t="str">
        <f t="shared" si="27"/>
        <v>Gewinne nach § 3 Nr. 41 Buchst. b EStG lt. gesonderter Feststellung nach § 18 AStG</v>
      </c>
    </row>
    <row r="896" spans="1:9" x14ac:dyDescent="0.55000000000000004">
      <c r="A896" s="8" t="s">
        <v>1779</v>
      </c>
      <c r="B896" s="8" t="s">
        <v>4</v>
      </c>
      <c r="C896" s="8" t="s">
        <v>394</v>
      </c>
      <c r="D896" s="8" t="s">
        <v>1098</v>
      </c>
      <c r="E896" s="8" t="s">
        <v>4</v>
      </c>
      <c r="G896" s="26" t="str">
        <f t="shared" si="26"/>
        <v>95</v>
      </c>
      <c r="H896" s="25" t="s">
        <v>2387</v>
      </c>
      <c r="I896" s="8" t="str">
        <f t="shared" si="27"/>
        <v>Nicht abziehbare Ausgaben nach § 8b Abs. 3 Satz 1 KStG (5 % der Summe der Beträge lt. Zeilen 92 bis 94)</v>
      </c>
    </row>
    <row r="897" spans="1:9" x14ac:dyDescent="0.55000000000000004">
      <c r="A897" s="8" t="s">
        <v>1777</v>
      </c>
      <c r="B897" s="8" t="s">
        <v>4</v>
      </c>
      <c r="C897" s="8" t="s">
        <v>2183</v>
      </c>
      <c r="D897" s="8" t="s">
        <v>2182</v>
      </c>
      <c r="E897" s="8" t="s">
        <v>4</v>
      </c>
      <c r="G897" s="26" t="str">
        <f t="shared" ref="G897:G960" si="28">A897</f>
        <v>96</v>
      </c>
      <c r="H897" s="25" t="s">
        <v>2387</v>
      </c>
      <c r="I897" s="8" t="str">
        <f t="shared" ref="I897:I960" si="29">C897</f>
        <v>Nur bei Organgesellschaften: Bezüge i. S. der Zeilen 92 und 94, soweit sie auf ein selbst zu versteuerndes Einkommen aus einem Übertragungsgewinn nach § 11 UmwStG entfallen</v>
      </c>
    </row>
    <row r="898" spans="1:9" x14ac:dyDescent="0.55000000000000004">
      <c r="A898" s="8" t="s">
        <v>1774</v>
      </c>
      <c r="B898" s="8" t="s">
        <v>4</v>
      </c>
      <c r="C898" s="8" t="s">
        <v>2181</v>
      </c>
      <c r="D898" s="8" t="s">
        <v>2180</v>
      </c>
      <c r="E898" s="8" t="s">
        <v>4</v>
      </c>
      <c r="G898" s="26" t="str">
        <f t="shared" si="28"/>
        <v>97</v>
      </c>
      <c r="H898" s="25" t="s">
        <v>2387</v>
      </c>
      <c r="I898" s="8" t="str">
        <f t="shared" si="29"/>
        <v>Nur bei Organgesellschaften: Nicht abziehbare Ausgaben nach § 8b Abs. 3 Satz 1 KStG (5 % des Betrages lt. Zeile 96)</v>
      </c>
    </row>
    <row r="899" spans="1:9" x14ac:dyDescent="0.55000000000000004">
      <c r="A899" s="8" t="s">
        <v>2179</v>
      </c>
      <c r="B899" s="8" t="s">
        <v>4</v>
      </c>
      <c r="C899" s="8" t="s">
        <v>395</v>
      </c>
      <c r="D899" s="8" t="s">
        <v>2178</v>
      </c>
      <c r="E899" s="8" t="s">
        <v>4</v>
      </c>
      <c r="G899" s="26" t="str">
        <f t="shared" si="28"/>
        <v>98.1</v>
      </c>
      <c r="H899" s="25" t="s">
        <v>2387</v>
      </c>
      <c r="I899" s="8" t="str">
        <f t="shared" si="29"/>
        <v>Davon ab: Gewinnminderung i. S. des § 8b Abs. 3 Satz 3 KStG</v>
      </c>
    </row>
    <row r="900" spans="1:9" x14ac:dyDescent="0.55000000000000004">
      <c r="A900" s="8" t="s">
        <v>2177</v>
      </c>
      <c r="B900" s="8" t="s">
        <v>4</v>
      </c>
      <c r="C900" s="8" t="s">
        <v>396</v>
      </c>
      <c r="D900" s="8" t="s">
        <v>2176</v>
      </c>
      <c r="E900" s="8" t="s">
        <v>4</v>
      </c>
      <c r="G900" s="26" t="str">
        <f t="shared" si="28"/>
        <v>98.2</v>
      </c>
      <c r="H900" s="25" t="s">
        <v>2387</v>
      </c>
      <c r="I900" s="8" t="str">
        <f t="shared" si="29"/>
        <v>Davon ab: Gewinnminderung i. S. des § 8b Abs. 3 Satz 4 bis 7 KStG</v>
      </c>
    </row>
    <row r="901" spans="1:9" x14ac:dyDescent="0.55000000000000004">
      <c r="A901" s="8" t="s">
        <v>2175</v>
      </c>
      <c r="B901" s="8" t="s">
        <v>4</v>
      </c>
      <c r="C901" s="8" t="s">
        <v>397</v>
      </c>
      <c r="D901" s="8" t="s">
        <v>2174</v>
      </c>
      <c r="E901" s="8" t="s">
        <v>4</v>
      </c>
      <c r="G901" s="26" t="str">
        <f t="shared" si="28"/>
        <v>98.3</v>
      </c>
      <c r="H901" s="25" t="s">
        <v>2387</v>
      </c>
      <c r="I901" s="8" t="str">
        <f t="shared" si="29"/>
        <v>Davon ab: Negative Aktiengewinne i. S. des § 8 InvStG (nicht konsolidierte Fonds)</v>
      </c>
    </row>
    <row r="902" spans="1:9" x14ac:dyDescent="0.55000000000000004">
      <c r="A902" s="8" t="s">
        <v>2173</v>
      </c>
      <c r="B902" s="8" t="s">
        <v>4</v>
      </c>
      <c r="C902" s="8" t="s">
        <v>398</v>
      </c>
      <c r="D902" s="8" t="s">
        <v>2172</v>
      </c>
      <c r="E902" s="8" t="s">
        <v>4</v>
      </c>
      <c r="G902" s="26" t="str">
        <f t="shared" si="28"/>
        <v>98.4</v>
      </c>
      <c r="H902" s="25" t="s">
        <v>2387</v>
      </c>
      <c r="I902" s="8" t="str">
        <f t="shared" si="29"/>
        <v>Davon ab: Negative Aktiengewinne i. S. des § 8 InvStG (konsolidierte Fonds)</v>
      </c>
    </row>
    <row r="903" spans="1:9" x14ac:dyDescent="0.55000000000000004">
      <c r="A903" s="8" t="s">
        <v>1772</v>
      </c>
      <c r="B903" s="8" t="s">
        <v>4</v>
      </c>
      <c r="C903" s="8" t="s">
        <v>2171</v>
      </c>
      <c r="D903" s="8" t="s">
        <v>2170</v>
      </c>
      <c r="E903" s="8" t="s">
        <v>4</v>
      </c>
      <c r="G903" s="26" t="str">
        <f t="shared" si="28"/>
        <v>98</v>
      </c>
      <c r="H903" s="25" t="s">
        <v>2387</v>
      </c>
      <c r="I903" s="8" t="str">
        <f t="shared" si="29"/>
        <v>Gewinnminderung i. S. des § 8b Abs. 3 Satz 3 bis 7 KStG; in Anwendungsfällen des § 19a Abs. 1 Satz 2 REITG einschließlich entsprechender Beträge in Zusammenhang mit Anteilen an einer REIT-AG oder einer anderen REIT-Körperschaft</v>
      </c>
    </row>
    <row r="904" spans="1:9" x14ac:dyDescent="0.55000000000000004">
      <c r="A904" s="8" t="s">
        <v>2169</v>
      </c>
      <c r="B904" s="8" t="s">
        <v>4</v>
      </c>
      <c r="C904" s="8" t="s">
        <v>399</v>
      </c>
      <c r="D904" s="8" t="s">
        <v>2168</v>
      </c>
      <c r="E904" s="8" t="s">
        <v>4</v>
      </c>
      <c r="G904" s="26" t="str">
        <f t="shared" si="28"/>
        <v>99.1</v>
      </c>
      <c r="H904" s="25" t="s">
        <v>2387</v>
      </c>
      <c r="I904" s="8" t="str">
        <f t="shared" si="29"/>
        <v>Davon ab: Gewinnminderung i. S. des § 8b Abs. 3 Satz 3 KStG aus Beteiligungen an Personengesellschaften</v>
      </c>
    </row>
    <row r="905" spans="1:9" x14ac:dyDescent="0.55000000000000004">
      <c r="A905" s="8" t="s">
        <v>2167</v>
      </c>
      <c r="B905" s="8" t="s">
        <v>4</v>
      </c>
      <c r="C905" s="8" t="s">
        <v>400</v>
      </c>
      <c r="D905" s="8" t="s">
        <v>2166</v>
      </c>
      <c r="E905" s="8" t="s">
        <v>4</v>
      </c>
      <c r="G905" s="26" t="str">
        <f t="shared" si="28"/>
        <v>99.2</v>
      </c>
      <c r="H905" s="25" t="s">
        <v>2387</v>
      </c>
      <c r="I905" s="8" t="str">
        <f t="shared" si="29"/>
        <v>Davon ab: Gewinnminderung i. S. des § 8b Abs. 3 Satz 4 bis 7 KStG aus Beteiligungen an Personengesellschaften</v>
      </c>
    </row>
    <row r="906" spans="1:9" x14ac:dyDescent="0.55000000000000004">
      <c r="A906" s="8" t="s">
        <v>1769</v>
      </c>
      <c r="B906" s="8" t="s">
        <v>4</v>
      </c>
      <c r="C906" s="8" t="s">
        <v>917</v>
      </c>
      <c r="D906" s="8" t="s">
        <v>2165</v>
      </c>
      <c r="E906" s="8" t="s">
        <v>4</v>
      </c>
      <c r="G906" s="26" t="str">
        <f t="shared" si="28"/>
        <v>99</v>
      </c>
      <c r="H906" s="25" t="s">
        <v>2387</v>
      </c>
      <c r="I906" s="8" t="str">
        <f t="shared" si="29"/>
        <v>Nicht abziehbare Gewinnminderungen i. S. des § 8b Abs. 3 Satz 3 bis 7 KStG aus Beteiligungen an Personengesellschaften lt. gesonderter und einheitlicher Feststellung</v>
      </c>
    </row>
    <row r="907" spans="1:9" x14ac:dyDescent="0.55000000000000004">
      <c r="A907" s="8" t="s">
        <v>2164</v>
      </c>
      <c r="B907" s="8" t="s">
        <v>4</v>
      </c>
      <c r="C907" s="8" t="s">
        <v>250</v>
      </c>
      <c r="D907" s="8" t="s">
        <v>2163</v>
      </c>
      <c r="E907" s="8" t="s">
        <v>4</v>
      </c>
      <c r="G907" s="26" t="str">
        <f t="shared" si="28"/>
        <v>100.1</v>
      </c>
      <c r="H907" s="25" t="s">
        <v>2387</v>
      </c>
      <c r="I907" s="8" t="str">
        <f t="shared" si="29"/>
        <v>Dazu: Gewinne i. S. des § 8b Abs. 3 Satz 8 KStG aus unmittelbaren Beteiligungen</v>
      </c>
    </row>
    <row r="908" spans="1:9" x14ac:dyDescent="0.55000000000000004">
      <c r="A908" s="8" t="s">
        <v>2162</v>
      </c>
      <c r="B908" s="8" t="s">
        <v>4</v>
      </c>
      <c r="C908" s="8" t="s">
        <v>251</v>
      </c>
      <c r="D908" s="8" t="s">
        <v>2161</v>
      </c>
      <c r="E908" s="8" t="s">
        <v>4</v>
      </c>
      <c r="G908" s="26" t="str">
        <f t="shared" si="28"/>
        <v>100.2</v>
      </c>
      <c r="H908" s="25" t="s">
        <v>2387</v>
      </c>
      <c r="I908" s="8" t="str">
        <f t="shared" si="29"/>
        <v>Dazu: Gewinne i. S. des § 8b Abs. 3 Satz 8 KStG aus mittelbaren Beteiligungen über Personengesellschaften</v>
      </c>
    </row>
    <row r="909" spans="1:9" x14ac:dyDescent="0.55000000000000004">
      <c r="A909" s="8" t="s">
        <v>1767</v>
      </c>
      <c r="B909" s="8" t="s">
        <v>4</v>
      </c>
      <c r="C909" s="8" t="s">
        <v>235</v>
      </c>
      <c r="D909" s="8" t="s">
        <v>2160</v>
      </c>
      <c r="E909" s="8" t="s">
        <v>4</v>
      </c>
      <c r="G909" s="26" t="str">
        <f t="shared" si="28"/>
        <v>100</v>
      </c>
      <c r="H909" s="25" t="s">
        <v>2387</v>
      </c>
      <c r="I909" s="8" t="str">
        <f t="shared" si="29"/>
        <v>Gewinne i. S. des § 8b Abs. 3 Satz 8 KStG</v>
      </c>
    </row>
    <row r="910" spans="1:9" x14ac:dyDescent="0.55000000000000004">
      <c r="A910" s="8" t="s">
        <v>1765</v>
      </c>
      <c r="B910" s="8" t="s">
        <v>4</v>
      </c>
      <c r="C910" s="8" t="s">
        <v>252</v>
      </c>
      <c r="D910" s="8" t="s">
        <v>2159</v>
      </c>
      <c r="E910" s="8" t="s">
        <v>4</v>
      </c>
      <c r="G910" s="26" t="str">
        <f t="shared" si="28"/>
        <v>101</v>
      </c>
      <c r="H910" s="25" t="s">
        <v>2387</v>
      </c>
      <c r="I910" s="8" t="str">
        <f t="shared" si="29"/>
        <v>Einkommensminderungen bzw. -erhöhungen nach § 8b Abs. 8 Satz 4 und 5 KStG</v>
      </c>
    </row>
    <row r="911" spans="1:9" ht="21" x14ac:dyDescent="0.55000000000000004">
      <c r="A911" s="25" t="s">
        <v>4</v>
      </c>
      <c r="B911" s="25" t="s">
        <v>4</v>
      </c>
      <c r="C911" s="25" t="s">
        <v>406</v>
      </c>
      <c r="D911" s="25" t="s">
        <v>4</v>
      </c>
      <c r="E911" s="25" t="s">
        <v>4</v>
      </c>
      <c r="G911" s="54" t="str">
        <f t="shared" si="28"/>
        <v/>
      </c>
      <c r="H911" s="25" t="s">
        <v>2387</v>
      </c>
      <c r="I911" s="25" t="str">
        <f t="shared" si="29"/>
        <v>Zeilen 103 bis 106: Im Falle der Wertpapierleihe (§ 8b Abs. 10 KStG) bei der entleihenden Körperschaft:</v>
      </c>
    </row>
    <row r="912" spans="1:9" x14ac:dyDescent="0.55000000000000004">
      <c r="A912" s="8" t="s">
        <v>966</v>
      </c>
      <c r="B912" s="8" t="s">
        <v>4</v>
      </c>
      <c r="C912" s="8" t="s">
        <v>237</v>
      </c>
      <c r="D912" s="8" t="s">
        <v>2158</v>
      </c>
      <c r="E912" s="8" t="s">
        <v>4</v>
      </c>
      <c r="G912" s="26" t="str">
        <f t="shared" si="28"/>
        <v>103</v>
      </c>
      <c r="H912" s="25" t="s">
        <v>2387</v>
      </c>
      <c r="I912" s="8" t="str">
        <f t="shared" si="29"/>
        <v>Nach § 8b Abs. 10 Satz 1 KStG nicht abziehbare Aufwendungen, soweit sie sich auf die überlassenen Anteile beziehen</v>
      </c>
    </row>
    <row r="913" spans="1:9" x14ac:dyDescent="0.55000000000000004">
      <c r="A913" s="8" t="s">
        <v>2157</v>
      </c>
      <c r="B913" s="8" t="s">
        <v>4</v>
      </c>
      <c r="C913" s="8" t="s">
        <v>238</v>
      </c>
      <c r="D913" s="8" t="s">
        <v>2156</v>
      </c>
      <c r="E913" s="8" t="s">
        <v>4</v>
      </c>
      <c r="G913" s="26" t="str">
        <f t="shared" si="28"/>
        <v>104</v>
      </c>
      <c r="H913" s="25" t="s">
        <v>2387</v>
      </c>
      <c r="I913" s="8" t="str">
        <f t="shared" si="29"/>
        <v>Fiktive Einnahmen und/oder Bezüge i. S. des § 8b Abs. 10 Satz 2 KStG</v>
      </c>
    </row>
    <row r="914" spans="1:9" x14ac:dyDescent="0.55000000000000004">
      <c r="A914" s="8" t="s">
        <v>2155</v>
      </c>
      <c r="B914" s="8" t="s">
        <v>4</v>
      </c>
      <c r="C914" s="8" t="s">
        <v>253</v>
      </c>
      <c r="D914" s="8" t="s">
        <v>2154</v>
      </c>
      <c r="E914" s="8" t="s">
        <v>4</v>
      </c>
      <c r="G914" s="26" t="str">
        <f t="shared" si="28"/>
        <v>105</v>
      </c>
      <c r="H914" s="25" t="s">
        <v>2387</v>
      </c>
      <c r="I914" s="8" t="str">
        <f t="shared" si="29"/>
        <v xml:space="preserve">Beträge i. S. der Zeile 104, soweit es sich dabei um Bezüge i. S. des § 8b Abs. 1 KStG, auf die § 8b Abs. 4 KStG nicht anzuwenden ist, und/oder um Gewinne i. S. des § 8b Abs. 2 KStG handelt. </v>
      </c>
    </row>
    <row r="915" spans="1:9" x14ac:dyDescent="0.55000000000000004">
      <c r="A915" s="8" t="s">
        <v>2153</v>
      </c>
      <c r="B915" s="8" t="s">
        <v>4</v>
      </c>
      <c r="C915" s="8" t="s">
        <v>254</v>
      </c>
      <c r="D915" s="8" t="s">
        <v>2152</v>
      </c>
      <c r="E915" s="8" t="s">
        <v>4</v>
      </c>
      <c r="G915" s="26" t="str">
        <f t="shared" si="28"/>
        <v>106</v>
      </c>
      <c r="H915" s="25" t="s">
        <v>2387</v>
      </c>
      <c r="I915" s="8" t="str">
        <f t="shared" si="29"/>
        <v>5 % der Summe der Beträge lt. Zeilen 86 bis 88 und/oder der Beträge lt. Zeilen 92 und 93, soweit es sich hierbei um Bezüge aus entliehenen Anteilen i. S. des § 8b Abs. 10 KStG handelt</v>
      </c>
    </row>
    <row r="916" spans="1:9" x14ac:dyDescent="0.55000000000000004">
      <c r="A916" s="8" t="s">
        <v>2151</v>
      </c>
      <c r="B916" s="8" t="s">
        <v>4</v>
      </c>
      <c r="C916" s="8" t="s">
        <v>2150</v>
      </c>
      <c r="D916" s="8" t="s">
        <v>1099</v>
      </c>
      <c r="E916" s="8" t="s">
        <v>1100</v>
      </c>
      <c r="G916" s="26" t="str">
        <f t="shared" si="28"/>
        <v>107</v>
      </c>
      <c r="H916" s="25" t="s">
        <v>2387</v>
      </c>
      <c r="I916" s="8" t="str">
        <f t="shared" si="29"/>
        <v>Nicht bei Organgesellschaften: Summe der Beträge lt. Zeilen 86 bis 89, 90, 92 bis 94, 100, 105 und 106 abzüglich der Summe der Beträge lt. Zeilen 91, 95, 98, 99, 101, 103 und 104 der Vorspalte (Übertrag in die Hauptspalte mit umgekehrtem Vorzeichen)</v>
      </c>
    </row>
    <row r="917" spans="1:9" x14ac:dyDescent="0.55000000000000004">
      <c r="A917" s="8" t="s">
        <v>2149</v>
      </c>
      <c r="B917" s="8" t="s">
        <v>4</v>
      </c>
      <c r="C917" s="8" t="s">
        <v>2148</v>
      </c>
      <c r="D917" s="8" t="s">
        <v>2147</v>
      </c>
      <c r="E917" s="8" t="s">
        <v>2146</v>
      </c>
      <c r="G917" s="26" t="str">
        <f t="shared" si="28"/>
        <v>108</v>
      </c>
      <c r="H917" s="25" t="s">
        <v>2387</v>
      </c>
      <c r="I917" s="8" t="str">
        <f t="shared" si="29"/>
        <v>Nur bei Organgesellschaften: Betrag lt. Zeile 96 abzüglich der Summe der Beträge lt. Zeilen 97, 101, 103 und 104 der Vorspalte (Übertrag in die Hauptspalte mit umgekehrtem Vorzeichen)</v>
      </c>
    </row>
    <row r="918" spans="1:9" x14ac:dyDescent="0.55000000000000004">
      <c r="A918" s="8" t="s">
        <v>2145</v>
      </c>
      <c r="B918" s="8" t="s">
        <v>4</v>
      </c>
      <c r="C918" s="8" t="s">
        <v>432</v>
      </c>
      <c r="D918" s="8" t="s">
        <v>4</v>
      </c>
      <c r="E918" s="8" t="s">
        <v>1101</v>
      </c>
      <c r="G918" s="26" t="str">
        <f t="shared" si="28"/>
        <v>S.8</v>
      </c>
      <c r="H918" s="25" t="s">
        <v>2387</v>
      </c>
      <c r="I918" s="8" t="str">
        <f t="shared" si="29"/>
        <v>Summe Beteiligung an anderen Körperschaften</v>
      </c>
    </row>
    <row r="919" spans="1:9" x14ac:dyDescent="0.55000000000000004">
      <c r="A919" s="8" t="s">
        <v>2144</v>
      </c>
      <c r="B919" s="8" t="s">
        <v>4</v>
      </c>
      <c r="C919" s="8" t="s">
        <v>193</v>
      </c>
      <c r="D919" s="8" t="s">
        <v>4</v>
      </c>
      <c r="E919" s="8" t="s">
        <v>1102</v>
      </c>
      <c r="G919" s="26" t="str">
        <f t="shared" si="28"/>
        <v>S.9</v>
      </c>
      <c r="H919" s="25" t="s">
        <v>2387</v>
      </c>
      <c r="I919" s="8" t="str">
        <f t="shared" si="29"/>
        <v>Zwischensumme</v>
      </c>
    </row>
    <row r="920" spans="1:9" x14ac:dyDescent="0.55000000000000004">
      <c r="A920" s="8" t="s">
        <v>4</v>
      </c>
      <c r="B920" s="8" t="s">
        <v>4</v>
      </c>
      <c r="C920" s="8" t="s">
        <v>4</v>
      </c>
      <c r="D920" s="8" t="s">
        <v>4</v>
      </c>
      <c r="E920" s="8" t="s">
        <v>4</v>
      </c>
      <c r="G920" s="26" t="str">
        <f t="shared" si="28"/>
        <v/>
      </c>
      <c r="H920" s="25" t="s">
        <v>2387</v>
      </c>
      <c r="I920" s="8" t="str">
        <f t="shared" si="29"/>
        <v/>
      </c>
    </row>
    <row r="921" spans="1:9" x14ac:dyDescent="0.55000000000000004">
      <c r="A921" s="25" t="s">
        <v>4</v>
      </c>
      <c r="B921" s="25" t="s">
        <v>4</v>
      </c>
      <c r="C921" s="25" t="s">
        <v>407</v>
      </c>
      <c r="D921" s="25" t="s">
        <v>4</v>
      </c>
      <c r="E921" s="25" t="s">
        <v>4</v>
      </c>
      <c r="G921" s="54" t="str">
        <f t="shared" si="28"/>
        <v/>
      </c>
      <c r="H921" s="25" t="s">
        <v>2387</v>
      </c>
      <c r="I921" s="25" t="str">
        <f t="shared" si="29"/>
        <v>Anteile an Investmentfonds (§ 20 Abs. 1 Nr. 3 EStG)</v>
      </c>
    </row>
    <row r="922" spans="1:9" x14ac:dyDescent="0.55000000000000004">
      <c r="A922" s="25" t="s">
        <v>4</v>
      </c>
      <c r="B922" s="25" t="s">
        <v>4</v>
      </c>
      <c r="C922" s="25" t="s">
        <v>187</v>
      </c>
      <c r="D922" s="25" t="s">
        <v>4</v>
      </c>
      <c r="E922" s="25" t="s">
        <v>4</v>
      </c>
      <c r="G922" s="54" t="str">
        <f t="shared" si="28"/>
        <v/>
      </c>
      <c r="H922" s="25" t="s">
        <v>2387</v>
      </c>
      <c r="I922" s="25" t="str">
        <f t="shared" si="29"/>
        <v>Aktienfonds</v>
      </c>
    </row>
    <row r="923" spans="1:9" x14ac:dyDescent="0.55000000000000004">
      <c r="A923" s="8" t="s">
        <v>2143</v>
      </c>
      <c r="B923" s="8" t="s">
        <v>4</v>
      </c>
      <c r="C923" s="8" t="s">
        <v>2142</v>
      </c>
      <c r="D923" s="8" t="s">
        <v>2141</v>
      </c>
      <c r="E923" s="8" t="s">
        <v>4</v>
      </c>
      <c r="G923" s="26" t="str">
        <f t="shared" si="28"/>
        <v>109</v>
      </c>
      <c r="H923" s="25" t="s">
        <v>2387</v>
      </c>
      <c r="I923" s="8" t="str">
        <f t="shared" si="29"/>
        <v>Investmenterträge i. S. des § 20 Abs. 1 Nr. 3 EStG aus Aktienfonds i. S. des § 2 Abs. 6 InvStG und Erträge aus dem Ansatz des Teilwerts (vor Teilfreistellung; ohne Beträge, die in Zeile 112 einzutragen sind)</v>
      </c>
    </row>
    <row r="924" spans="1:9" x14ac:dyDescent="0.55000000000000004">
      <c r="A924" s="8" t="s">
        <v>2140</v>
      </c>
      <c r="B924" s="8" t="s">
        <v>4</v>
      </c>
      <c r="C924" s="8" t="s">
        <v>268</v>
      </c>
      <c r="D924" s="8" t="s">
        <v>2139</v>
      </c>
      <c r="E924" s="8" t="s">
        <v>4</v>
      </c>
      <c r="G924" s="26" t="str">
        <f t="shared" si="28"/>
        <v>110</v>
      </c>
      <c r="H924" s="25" t="s">
        <v>2387</v>
      </c>
      <c r="I924" s="8" t="str">
        <f t="shared" si="29"/>
        <v>Mit den Erträgen lt. Zeile 109 in Zusammenhang stehende Betriebsvermögensminderungen, Betriebsausgaben, Teilwertabschreibungen oder Veräußerungskosten</v>
      </c>
    </row>
    <row r="925" spans="1:9" x14ac:dyDescent="0.55000000000000004">
      <c r="A925" s="8" t="s">
        <v>2138</v>
      </c>
      <c r="B925" s="8" t="s">
        <v>4</v>
      </c>
      <c r="C925" s="8" t="s">
        <v>2137</v>
      </c>
      <c r="D925" s="8" t="s">
        <v>2136</v>
      </c>
      <c r="E925" s="8" t="s">
        <v>2135</v>
      </c>
      <c r="G925" s="26" t="str">
        <f t="shared" si="28"/>
        <v>111</v>
      </c>
      <c r="H925" s="25" t="s">
        <v>2387</v>
      </c>
      <c r="I925" s="8" t="str">
        <f t="shared" si="29"/>
        <v>Nach § 20 Abs. 1 InvStG freizustellender Betrag für Aktienfonds (Vorspalte: Betrag lt. Zeile 109 abzüglich Betrag lt. Zeile 110; Hauptspalte: 80 % des Wertes der Vorspalte mit umgekehrtem Vorzeichen)</v>
      </c>
    </row>
    <row r="926" spans="1:9" x14ac:dyDescent="0.55000000000000004">
      <c r="A926" s="8" t="s">
        <v>2134</v>
      </c>
      <c r="B926" s="8" t="s">
        <v>4</v>
      </c>
      <c r="C926" s="8" t="s">
        <v>269</v>
      </c>
      <c r="D926" s="8" t="s">
        <v>2133</v>
      </c>
      <c r="E926" s="8" t="s">
        <v>4</v>
      </c>
      <c r="G926" s="26" t="str">
        <f t="shared" si="28"/>
        <v>112</v>
      </c>
      <c r="H926" s="25" t="s">
        <v>2387</v>
      </c>
      <c r="I926" s="8" t="str">
        <f t="shared" si="29"/>
        <v>Investmenterträge i. S. des § 20 Abs. 1 Nr. 3 EStG aus Aktienfonds i. S. des § 2 Abs. 6 InvStG, die den Kapitalanlagen eines Lebens- oder Krankenversicherungsunternehmens zuzurechnen sind oder wenn die Voraussetzungen des § 20 Abs. 1 Satz 4 Nr. 2 InvStG erfüllt sind und Erträge aus dem Ansatz des Teilwerts (vor Teilfreistellung)</v>
      </c>
    </row>
    <row r="927" spans="1:9" x14ac:dyDescent="0.55000000000000004">
      <c r="A927" s="8" t="s">
        <v>2132</v>
      </c>
      <c r="B927" s="8" t="s">
        <v>4</v>
      </c>
      <c r="C927" s="8" t="s">
        <v>270</v>
      </c>
      <c r="D927" s="8" t="s">
        <v>2131</v>
      </c>
      <c r="E927" s="8" t="s">
        <v>4</v>
      </c>
      <c r="G927" s="26" t="str">
        <f t="shared" si="28"/>
        <v>113</v>
      </c>
      <c r="H927" s="25" t="s">
        <v>2387</v>
      </c>
      <c r="I927" s="8" t="str">
        <f t="shared" si="29"/>
        <v>Mit den Erträgen lt. Zeile 112 in Zusammenhang stehende Betriebsvermögensminderungen, Betriebsausgaben, Teilwertabschreibungen oder Veräußerungskosten</v>
      </c>
    </row>
    <row r="928" spans="1:9" x14ac:dyDescent="0.55000000000000004">
      <c r="A928" s="8" t="s">
        <v>2130</v>
      </c>
      <c r="B928" s="8" t="s">
        <v>4</v>
      </c>
      <c r="C928" s="8" t="s">
        <v>2129</v>
      </c>
      <c r="D928" s="8" t="s">
        <v>2128</v>
      </c>
      <c r="E928" s="8" t="s">
        <v>2127</v>
      </c>
      <c r="G928" s="26" t="str">
        <f t="shared" si="28"/>
        <v>114</v>
      </c>
      <c r="H928" s="25" t="s">
        <v>2387</v>
      </c>
      <c r="I928" s="8" t="str">
        <f t="shared" si="29"/>
        <v>Nach § 20 Abs. 1 InvStG freizustellender Betrag für Aktienfonds (Vorspalte: Betrag lt. Zeile 112 abzüglich Betrag lt. Zeile 113; Hauptspalte: 30 % des Wertes der Vorspalte mit umgekehrtem Vorzeichen)</v>
      </c>
    </row>
    <row r="929" spans="1:9" x14ac:dyDescent="0.55000000000000004">
      <c r="A929" s="25" t="s">
        <v>4</v>
      </c>
      <c r="B929" s="25" t="s">
        <v>4</v>
      </c>
      <c r="C929" s="25" t="s">
        <v>188</v>
      </c>
      <c r="D929" s="25" t="s">
        <v>4</v>
      </c>
      <c r="E929" s="25" t="s">
        <v>4</v>
      </c>
      <c r="G929" s="54" t="str">
        <f t="shared" si="28"/>
        <v/>
      </c>
      <c r="H929" s="25" t="s">
        <v>2387</v>
      </c>
      <c r="I929" s="25" t="str">
        <f t="shared" si="29"/>
        <v>Mischfonds</v>
      </c>
    </row>
    <row r="930" spans="1:9" x14ac:dyDescent="0.55000000000000004">
      <c r="A930" s="8" t="s">
        <v>2126</v>
      </c>
      <c r="B930" s="8" t="s">
        <v>4</v>
      </c>
      <c r="C930" s="8" t="s">
        <v>2125</v>
      </c>
      <c r="D930" s="8" t="s">
        <v>2124</v>
      </c>
      <c r="E930" s="8" t="s">
        <v>4</v>
      </c>
      <c r="G930" s="26" t="str">
        <f t="shared" si="28"/>
        <v>115</v>
      </c>
      <c r="H930" s="25" t="s">
        <v>2387</v>
      </c>
      <c r="I930" s="8" t="str">
        <f t="shared" si="29"/>
        <v>Investmenterträge i. S. des § 20 Abs. 1 Nr. 3 EStG aus Mischfonds i. S. des § 2 Abs. 7 InvStG und Erträge aus dem Ansatz des Teilwerts (vor Teilfreistellung; ohne Beträge, die in Zeile 118 einzutragen sind)</v>
      </c>
    </row>
    <row r="931" spans="1:9" x14ac:dyDescent="0.55000000000000004">
      <c r="A931" s="8" t="s">
        <v>2123</v>
      </c>
      <c r="B931" s="8" t="s">
        <v>4</v>
      </c>
      <c r="C931" s="8" t="s">
        <v>271</v>
      </c>
      <c r="D931" s="8" t="s">
        <v>2122</v>
      </c>
      <c r="E931" s="8" t="s">
        <v>4</v>
      </c>
      <c r="G931" s="26" t="str">
        <f t="shared" si="28"/>
        <v>116</v>
      </c>
      <c r="H931" s="25" t="s">
        <v>2387</v>
      </c>
      <c r="I931" s="8" t="str">
        <f t="shared" si="29"/>
        <v>Mit den Erträgen lt. Zeile 115 in Zusammenhang stehende Betriebsvermögensminderungen, Betriebsausgaben, Teilwertabschreibungen oder Veräußerungskosten</v>
      </c>
    </row>
    <row r="932" spans="1:9" x14ac:dyDescent="0.55000000000000004">
      <c r="A932" s="8" t="s">
        <v>2121</v>
      </c>
      <c r="B932" s="8" t="s">
        <v>4</v>
      </c>
      <c r="C932" s="8" t="s">
        <v>2120</v>
      </c>
      <c r="D932" s="8" t="s">
        <v>2119</v>
      </c>
      <c r="E932" s="8" t="s">
        <v>2118</v>
      </c>
      <c r="G932" s="26" t="str">
        <f t="shared" si="28"/>
        <v>117</v>
      </c>
      <c r="H932" s="25" t="s">
        <v>2387</v>
      </c>
      <c r="I932" s="8" t="str">
        <f t="shared" si="29"/>
        <v>Nach § 20 Abs. 2 i. V. mit Abs. 1 InvStG freizustellender Betrag für Mischfonds (Vorspalte: Betrag lt. Zeile 115 abzüglich Betrag lt. Zeile 116; Hauptspalte: 40 % des Wertes der Vorspalte mit umgekehrtem Vorzeichen)</v>
      </c>
    </row>
    <row r="933" spans="1:9" x14ac:dyDescent="0.55000000000000004">
      <c r="A933" s="8" t="s">
        <v>2117</v>
      </c>
      <c r="B933" s="8" t="s">
        <v>4</v>
      </c>
      <c r="C933" s="8" t="s">
        <v>272</v>
      </c>
      <c r="D933" s="8" t="s">
        <v>2116</v>
      </c>
      <c r="E933" s="8" t="s">
        <v>4</v>
      </c>
      <c r="G933" s="26" t="str">
        <f t="shared" si="28"/>
        <v>118</v>
      </c>
      <c r="H933" s="25" t="s">
        <v>2387</v>
      </c>
      <c r="I933" s="8" t="str">
        <f t="shared" si="29"/>
        <v>Investmenterträge i. S. des § 20 Abs. 1 Nr. 3 EStG aus Mischfonds i. S. des § 2 Abs. 7 InvStG, die den Kapitalanlagen eines Lebens- oder Krankenversicherungsunternehmens zuzurechnen sind oder wenn die Voraussetzungen des § 20 Abs. 1 Satz 4 Nr. 2 InvStG erfüllt sind und Erträge aus dem Ansatz des Teilwerts (vor Teilfreistellung)</v>
      </c>
    </row>
    <row r="934" spans="1:9" x14ac:dyDescent="0.55000000000000004">
      <c r="A934" s="8" t="s">
        <v>2115</v>
      </c>
      <c r="B934" s="8" t="s">
        <v>4</v>
      </c>
      <c r="C934" s="8" t="s">
        <v>273</v>
      </c>
      <c r="D934" s="8" t="s">
        <v>2114</v>
      </c>
      <c r="E934" s="8" t="s">
        <v>4</v>
      </c>
      <c r="G934" s="26" t="str">
        <f t="shared" si="28"/>
        <v>119</v>
      </c>
      <c r="H934" s="25" t="s">
        <v>2387</v>
      </c>
      <c r="I934" s="8" t="str">
        <f t="shared" si="29"/>
        <v>Mit den Erträgen lt. Zeile 118 in Zusammenhang stehende Betriebsvermögensminderungen, Betriebsausgaben, Teilwertabschreibungen oder Veräußerungskosten</v>
      </c>
    </row>
    <row r="935" spans="1:9" x14ac:dyDescent="0.55000000000000004">
      <c r="A935" s="8" t="s">
        <v>2113</v>
      </c>
      <c r="B935" s="8" t="s">
        <v>4</v>
      </c>
      <c r="C935" s="8" t="s">
        <v>2112</v>
      </c>
      <c r="D935" s="8" t="s">
        <v>2111</v>
      </c>
      <c r="E935" s="8" t="s">
        <v>2110</v>
      </c>
      <c r="G935" s="26" t="str">
        <f t="shared" si="28"/>
        <v>120</v>
      </c>
      <c r="H935" s="25" t="s">
        <v>2387</v>
      </c>
      <c r="I935" s="8" t="str">
        <f t="shared" si="29"/>
        <v>Nach § 20 Abs. 1 InvStG freizustellender Betrag für Mischfonds (Vorspalte: Betrag lt. Zeile 118 abzüglich Betrag lt. Zeile 119; Hauptspalte: 15 % des Wertes der Vorspalte mit umgekehrtem Vorzeichen)</v>
      </c>
    </row>
    <row r="936" spans="1:9" x14ac:dyDescent="0.55000000000000004">
      <c r="A936" s="25" t="s">
        <v>4</v>
      </c>
      <c r="B936" s="25" t="s">
        <v>4</v>
      </c>
      <c r="C936" s="25" t="s">
        <v>408</v>
      </c>
      <c r="D936" s="25" t="s">
        <v>4</v>
      </c>
      <c r="E936" s="25" t="s">
        <v>4</v>
      </c>
      <c r="G936" s="54" t="str">
        <f t="shared" si="28"/>
        <v/>
      </c>
      <c r="H936" s="25" t="s">
        <v>2387</v>
      </c>
      <c r="I936" s="25" t="str">
        <f t="shared" si="29"/>
        <v>Immobilienfonds i. S. des § 2 Abs. 9 InvStG</v>
      </c>
    </row>
    <row r="937" spans="1:9" x14ac:dyDescent="0.55000000000000004">
      <c r="A937" s="8" t="s">
        <v>2109</v>
      </c>
      <c r="B937" s="8" t="s">
        <v>4</v>
      </c>
      <c r="C937" s="8" t="s">
        <v>274</v>
      </c>
      <c r="D937" s="8" t="s">
        <v>2108</v>
      </c>
      <c r="E937" s="8" t="s">
        <v>4</v>
      </c>
      <c r="G937" s="26" t="str">
        <f t="shared" si="28"/>
        <v>121</v>
      </c>
      <c r="H937" s="25" t="s">
        <v>2387</v>
      </c>
      <c r="I937" s="8" t="str">
        <f t="shared" si="29"/>
        <v>Investmenterträge i. S. des § 20 Abs. 1 Nr. 3 EStG aus Immobilienfonds i. S. des § 2 Abs. 9 InvStG und Erträge aus dem Ansatz des Teilwerts (vor Teilfreistellung)</v>
      </c>
    </row>
    <row r="938" spans="1:9" x14ac:dyDescent="0.55000000000000004">
      <c r="A938" s="8" t="s">
        <v>2107</v>
      </c>
      <c r="B938" s="8" t="s">
        <v>4</v>
      </c>
      <c r="C938" s="8" t="s">
        <v>275</v>
      </c>
      <c r="D938" s="8" t="s">
        <v>2106</v>
      </c>
      <c r="E938" s="8" t="s">
        <v>4</v>
      </c>
      <c r="G938" s="26" t="str">
        <f t="shared" si="28"/>
        <v>122</v>
      </c>
      <c r="H938" s="25" t="s">
        <v>2387</v>
      </c>
      <c r="I938" s="8" t="str">
        <f t="shared" si="29"/>
        <v>Mit den Erträgen lt. Zeile 121 in Zusammenhang stehende Betriebsvermögensminderungen, Betriebsausgaben, Teilwertabschreibungen oder Veräußerungskosten</v>
      </c>
    </row>
    <row r="939" spans="1:9" x14ac:dyDescent="0.55000000000000004">
      <c r="A939" s="8" t="s">
        <v>2105</v>
      </c>
      <c r="B939" s="8" t="s">
        <v>4</v>
      </c>
      <c r="C939" s="8" t="s">
        <v>2104</v>
      </c>
      <c r="D939" s="8" t="s">
        <v>2103</v>
      </c>
      <c r="E939" s="8" t="s">
        <v>2102</v>
      </c>
      <c r="G939" s="26" t="str">
        <f t="shared" si="28"/>
        <v>123</v>
      </c>
      <c r="H939" s="25" t="s">
        <v>2387</v>
      </c>
      <c r="I939" s="8" t="str">
        <f t="shared" si="29"/>
        <v>Nach § 20 Abs. 3 Satz 1 Nr. 1 InvStG freizustellender Betrag für Immobilienfonds (Vorspalte: Betrag lt. Zeile 121 abzüglich Betrag lt. Zeile 122; Hauptspalte: 60 % des Wertes der Vorspalte mit umgekehrtem Vorzeichen)</v>
      </c>
    </row>
    <row r="940" spans="1:9" ht="21" x14ac:dyDescent="0.55000000000000004">
      <c r="A940" s="25" t="s">
        <v>4</v>
      </c>
      <c r="B940" s="25" t="s">
        <v>4</v>
      </c>
      <c r="C940" s="25" t="s">
        <v>409</v>
      </c>
      <c r="D940" s="25" t="s">
        <v>4</v>
      </c>
      <c r="E940" s="25" t="s">
        <v>4</v>
      </c>
      <c r="G940" s="54" t="str">
        <f t="shared" si="28"/>
        <v/>
      </c>
      <c r="H940" s="25" t="s">
        <v>2387</v>
      </c>
      <c r="I940" s="25" t="str">
        <f t="shared" si="29"/>
        <v>Immobilienfonds, die die Voraussetzungen des § 20 Abs. 3 Satz 1 Nr. 2 InvStG erfüllen (Schwerpunkt im Ausland)</v>
      </c>
    </row>
    <row r="941" spans="1:9" x14ac:dyDescent="0.55000000000000004">
      <c r="A941" s="8" t="s">
        <v>2101</v>
      </c>
      <c r="B941" s="8" t="s">
        <v>4</v>
      </c>
      <c r="C941" s="8" t="s">
        <v>276</v>
      </c>
      <c r="D941" s="8" t="s">
        <v>2100</v>
      </c>
      <c r="E941" s="8" t="s">
        <v>4</v>
      </c>
      <c r="G941" s="26" t="str">
        <f t="shared" si="28"/>
        <v>125</v>
      </c>
      <c r="H941" s="25" t="s">
        <v>2387</v>
      </c>
      <c r="I941" s="8" t="str">
        <f t="shared" si="29"/>
        <v>Investmenterträge i. S. des § 20 Abs. 1 Nr. 3 EStG aus Immobilienfonds, die die Voraussetzungen des § 20 Abs. 3 Satz 1 Nr. 2 InvStG erfüllen und Erträge aus dem Ansatz des Teilwerts (vor Teilfreistellung)</v>
      </c>
    </row>
    <row r="942" spans="1:9" x14ac:dyDescent="0.55000000000000004">
      <c r="A942" s="8" t="s">
        <v>2099</v>
      </c>
      <c r="B942" s="8" t="s">
        <v>4</v>
      </c>
      <c r="C942" s="8" t="s">
        <v>277</v>
      </c>
      <c r="D942" s="8" t="s">
        <v>2098</v>
      </c>
      <c r="E942" s="8" t="s">
        <v>4</v>
      </c>
      <c r="G942" s="26" t="str">
        <f t="shared" si="28"/>
        <v>126</v>
      </c>
      <c r="H942" s="25" t="s">
        <v>2387</v>
      </c>
      <c r="I942" s="8" t="str">
        <f t="shared" si="29"/>
        <v>Mit den Erträgen lt. Zeile 125 in Zusammenhang stehende Betriebsvermögensminderungen, Betriebsausgaben, Teilwertabschreibungen oder Veräußerungskosten</v>
      </c>
    </row>
    <row r="943" spans="1:9" x14ac:dyDescent="0.55000000000000004">
      <c r="A943" s="8" t="s">
        <v>2097</v>
      </c>
      <c r="B943" s="8" t="s">
        <v>4</v>
      </c>
      <c r="C943" s="8" t="s">
        <v>2096</v>
      </c>
      <c r="D943" s="8" t="s">
        <v>2095</v>
      </c>
      <c r="E943" s="8" t="s">
        <v>2094</v>
      </c>
      <c r="G943" s="26" t="str">
        <f t="shared" si="28"/>
        <v>127</v>
      </c>
      <c r="H943" s="25" t="s">
        <v>2387</v>
      </c>
      <c r="I943" s="8" t="str">
        <f t="shared" si="29"/>
        <v>Nach § 20 Abs. 3 Satz 1 Nr. 2 InvStG freizustellender Betrag (Vorspalte: Betrag lt. Zeile 125 abzüglich Betrag lt. Zeile 126; Hauptspalte: 80 % des Wertes der Vorspalte mit umgekehrtem Vorzeichen)</v>
      </c>
    </row>
    <row r="944" spans="1:9" x14ac:dyDescent="0.55000000000000004">
      <c r="A944" s="8" t="s">
        <v>2093</v>
      </c>
      <c r="B944" s="8" t="s">
        <v>4</v>
      </c>
      <c r="C944" s="8" t="s">
        <v>2092</v>
      </c>
      <c r="D944" s="8" t="s">
        <v>4</v>
      </c>
      <c r="E944" s="8" t="s">
        <v>2091</v>
      </c>
      <c r="G944" s="26" t="str">
        <f t="shared" si="28"/>
        <v>128</v>
      </c>
      <c r="H944" s="25" t="s">
        <v>2387</v>
      </c>
      <c r="I944" s="8" t="str">
        <f t="shared" si="29"/>
        <v>Unterschiedsbeträge nach InvStG 2004   Dazu / Davon ab: Unterschiedsbeträge nach § 5 Abs. 1 Satz 1 Nr. 5 Satz 5 bzw. § 13 Abs. 4a Satz 2 InvStG 2004</v>
      </c>
    </row>
    <row r="945" spans="1:9" x14ac:dyDescent="0.55000000000000004">
      <c r="A945" s="8" t="s">
        <v>2090</v>
      </c>
      <c r="B945" s="8" t="s">
        <v>4</v>
      </c>
      <c r="C945" s="8" t="s">
        <v>426</v>
      </c>
      <c r="D945" s="8" t="s">
        <v>4</v>
      </c>
      <c r="E945" s="8" t="s">
        <v>2089</v>
      </c>
      <c r="G945" s="26" t="str">
        <f t="shared" si="28"/>
        <v>S.10</v>
      </c>
      <c r="H945" s="25" t="s">
        <v>2387</v>
      </c>
      <c r="I945" s="8" t="str">
        <f t="shared" si="29"/>
        <v>Summe Anteile an Investmentfonds</v>
      </c>
    </row>
    <row r="946" spans="1:9" x14ac:dyDescent="0.55000000000000004">
      <c r="A946" s="8" t="s">
        <v>2088</v>
      </c>
      <c r="B946" s="8" t="s">
        <v>4</v>
      </c>
      <c r="C946" s="8" t="s">
        <v>193</v>
      </c>
      <c r="D946" s="8" t="s">
        <v>4</v>
      </c>
      <c r="E946" s="8" t="s">
        <v>1112</v>
      </c>
      <c r="G946" s="26" t="str">
        <f t="shared" si="28"/>
        <v>S.11</v>
      </c>
      <c r="H946" s="25" t="s">
        <v>2387</v>
      </c>
      <c r="I946" s="8" t="str">
        <f t="shared" si="29"/>
        <v>Zwischensumme</v>
      </c>
    </row>
    <row r="947" spans="1:9" x14ac:dyDescent="0.55000000000000004">
      <c r="A947" s="25" t="s">
        <v>4</v>
      </c>
      <c r="B947" s="25" t="s">
        <v>4</v>
      </c>
      <c r="C947" s="25" t="s">
        <v>410</v>
      </c>
      <c r="D947" s="25" t="s">
        <v>4</v>
      </c>
      <c r="E947" s="25" t="s">
        <v>4</v>
      </c>
      <c r="G947" s="54" t="str">
        <f t="shared" si="28"/>
        <v/>
      </c>
      <c r="H947" s="25" t="s">
        <v>2387</v>
      </c>
      <c r="I947" s="25" t="str">
        <f t="shared" si="29"/>
        <v>Anteile an Spezial-Investmentfonds (§ 20 Abs. 1 Nr. 3a EStG)</v>
      </c>
    </row>
    <row r="948" spans="1:9" x14ac:dyDescent="0.55000000000000004">
      <c r="A948" s="25" t="s">
        <v>4</v>
      </c>
      <c r="B948" s="25" t="s">
        <v>4</v>
      </c>
      <c r="C948" s="25" t="s">
        <v>187</v>
      </c>
      <c r="D948" s="25" t="s">
        <v>4</v>
      </c>
      <c r="E948" s="25" t="s">
        <v>4</v>
      </c>
      <c r="G948" s="54" t="str">
        <f t="shared" si="28"/>
        <v/>
      </c>
      <c r="H948" s="25" t="s">
        <v>2387</v>
      </c>
      <c r="I948" s="25" t="str">
        <f t="shared" si="29"/>
        <v>Aktienfonds</v>
      </c>
    </row>
    <row r="949" spans="1:9" x14ac:dyDescent="0.55000000000000004">
      <c r="A949" s="8" t="s">
        <v>2087</v>
      </c>
      <c r="B949" s="8" t="s">
        <v>4</v>
      </c>
      <c r="C949" s="8" t="s">
        <v>2086</v>
      </c>
      <c r="D949" s="8" t="s">
        <v>2085</v>
      </c>
      <c r="E949" s="8" t="s">
        <v>4</v>
      </c>
      <c r="G949" s="26" t="str">
        <f t="shared" si="28"/>
        <v>129</v>
      </c>
      <c r="H949" s="25" t="s">
        <v>2387</v>
      </c>
      <c r="I949" s="8" t="str">
        <f t="shared" si="29"/>
        <v>Investmenterträge i. S. des § 20 Abs. 1 Nr. 3 EStG aus Aktienfonds i. S. des § 2 Abs. 6 InvStG lt. gesonderter und einheitlicher Feststellung (vor Teilfreistellung; ohne Beträge, die in Zeile 132 einzutragen sind)</v>
      </c>
    </row>
    <row r="950" spans="1:9" x14ac:dyDescent="0.55000000000000004">
      <c r="A950" s="8" t="s">
        <v>2084</v>
      </c>
      <c r="B950" s="8" t="s">
        <v>4</v>
      </c>
      <c r="C950" s="8" t="s">
        <v>278</v>
      </c>
      <c r="D950" s="8" t="s">
        <v>2083</v>
      </c>
      <c r="E950" s="8" t="s">
        <v>4</v>
      </c>
      <c r="G950" s="26" t="str">
        <f t="shared" si="28"/>
        <v>130</v>
      </c>
      <c r="H950" s="25" t="s">
        <v>2387</v>
      </c>
      <c r="I950" s="8" t="str">
        <f t="shared" si="29"/>
        <v>Mit den Erträgen lt. Zeile 129 in Zusammenhang stehende Betriebsvermögensminderungen, Betriebsausgaben oder Veräußerungskosten</v>
      </c>
    </row>
    <row r="951" spans="1:9" x14ac:dyDescent="0.55000000000000004">
      <c r="A951" s="8" t="s">
        <v>2082</v>
      </c>
      <c r="B951" s="8" t="s">
        <v>4</v>
      </c>
      <c r="C951" s="8" t="s">
        <v>2081</v>
      </c>
      <c r="D951" s="8" t="s">
        <v>2080</v>
      </c>
      <c r="E951" s="8" t="s">
        <v>2079</v>
      </c>
      <c r="G951" s="26" t="str">
        <f t="shared" si="28"/>
        <v>131</v>
      </c>
      <c r="H951" s="25" t="s">
        <v>2387</v>
      </c>
      <c r="I951" s="8" t="str">
        <f t="shared" si="29"/>
        <v>Nach § 20 Abs. 1 i. V. mit § 43 Abs.3 InvStG freizustellender Betrag für Aktienfonds (Vorspalte: Betrag lt. Zeile 129 abzüglich Betrag lt. Zeile 130; Hauptspalte: 80 % des Wertes der Vorspalte mit umgekehrtem Vorzeichen)</v>
      </c>
    </row>
    <row r="952" spans="1:9" x14ac:dyDescent="0.55000000000000004">
      <c r="A952" s="8" t="s">
        <v>2078</v>
      </c>
      <c r="B952" s="8" t="s">
        <v>4</v>
      </c>
      <c r="C952" s="8" t="s">
        <v>279</v>
      </c>
      <c r="D952" s="8" t="s">
        <v>2077</v>
      </c>
      <c r="E952" s="8" t="s">
        <v>4</v>
      </c>
      <c r="G952" s="26" t="str">
        <f t="shared" si="28"/>
        <v>132</v>
      </c>
      <c r="H952" s="25" t="s">
        <v>2387</v>
      </c>
      <c r="I952" s="8" t="str">
        <f t="shared" si="29"/>
        <v>Investmenterträge i. S. des § 20 Abs. 1 Nr. 3 EStG aus Aktienfonds i. S. des § 2 Abs. 6 InvStG lt. gesonderter und einheitlicher Feststellung, die den Kapitalanlagen eines Lebens- oder Krankenversicherungsunternehmens zuzurechnen sind oder wenn die Voraussetzungen des § 20 Abs. 1 Satz 4 Nr. 2 InvStG erfüllt sind (vor Teilfreistellung)</v>
      </c>
    </row>
    <row r="953" spans="1:9" x14ac:dyDescent="0.55000000000000004">
      <c r="A953" s="8" t="s">
        <v>2076</v>
      </c>
      <c r="B953" s="8" t="s">
        <v>4</v>
      </c>
      <c r="C953" s="8" t="s">
        <v>280</v>
      </c>
      <c r="D953" s="8" t="s">
        <v>2075</v>
      </c>
      <c r="E953" s="8" t="s">
        <v>4</v>
      </c>
      <c r="G953" s="26" t="str">
        <f t="shared" si="28"/>
        <v>133</v>
      </c>
      <c r="H953" s="25" t="s">
        <v>2387</v>
      </c>
      <c r="I953" s="8" t="str">
        <f t="shared" si="29"/>
        <v>Mit den Erträgen lt. Zeile 132 in Zusammenhang stehende Betriebsvermögensminderungen, Betriebsausgaben oder Veräußerungskosten</v>
      </c>
    </row>
    <row r="954" spans="1:9" x14ac:dyDescent="0.55000000000000004">
      <c r="A954" s="8" t="s">
        <v>2074</v>
      </c>
      <c r="B954" s="8" t="s">
        <v>4</v>
      </c>
      <c r="C954" s="8" t="s">
        <v>2073</v>
      </c>
      <c r="D954" s="8" t="s">
        <v>2072</v>
      </c>
      <c r="E954" s="8" t="s">
        <v>2071</v>
      </c>
      <c r="G954" s="26" t="str">
        <f t="shared" si="28"/>
        <v>134</v>
      </c>
      <c r="H954" s="25" t="s">
        <v>2387</v>
      </c>
      <c r="I954" s="8" t="str">
        <f t="shared" si="29"/>
        <v>Nach § 20 Abs. 1 i. V. mit § 43 Abs.3 InvStG freizustellender Betrag für Aktienfonds (Vorspalte: Betrag lt. Zeile 132 abzüglich Betrag lt. Zeile 133; Hauptspalte: 30 % des Wertes der Vorspalte mit umgekehrtem Vorzeichen)</v>
      </c>
    </row>
    <row r="955" spans="1:9" x14ac:dyDescent="0.55000000000000004">
      <c r="A955" s="25" t="s">
        <v>4</v>
      </c>
      <c r="B955" s="25" t="s">
        <v>4</v>
      </c>
      <c r="C955" s="25" t="s">
        <v>188</v>
      </c>
      <c r="D955" s="25" t="s">
        <v>4</v>
      </c>
      <c r="E955" s="25" t="s">
        <v>4</v>
      </c>
      <c r="G955" s="54" t="str">
        <f t="shared" si="28"/>
        <v/>
      </c>
      <c r="H955" s="25" t="s">
        <v>2387</v>
      </c>
      <c r="I955" s="25" t="str">
        <f t="shared" si="29"/>
        <v>Mischfonds</v>
      </c>
    </row>
    <row r="956" spans="1:9" x14ac:dyDescent="0.55000000000000004">
      <c r="A956" s="8" t="s">
        <v>2070</v>
      </c>
      <c r="B956" s="8" t="s">
        <v>4</v>
      </c>
      <c r="C956" s="8" t="s">
        <v>2069</v>
      </c>
      <c r="D956" s="8" t="s">
        <v>2068</v>
      </c>
      <c r="E956" s="8" t="s">
        <v>4</v>
      </c>
      <c r="G956" s="26" t="str">
        <f t="shared" si="28"/>
        <v>135</v>
      </c>
      <c r="H956" s="25" t="s">
        <v>2387</v>
      </c>
      <c r="I956" s="8" t="str">
        <f t="shared" si="29"/>
        <v>Investmenterträge i. S. des § 20 Abs. 1 Nr. 3 EStG aus Mischfonds i. S. des § 2 Abs. 7 InvStG lt. gesonderter und einheitlicher Feststellung (vor Teilfreistellung; ohne Beträge, die in Zeile 138 einzutragen sind)</v>
      </c>
    </row>
    <row r="957" spans="1:9" x14ac:dyDescent="0.55000000000000004">
      <c r="A957" s="8" t="s">
        <v>2067</v>
      </c>
      <c r="B957" s="8" t="s">
        <v>4</v>
      </c>
      <c r="C957" s="8" t="s">
        <v>281</v>
      </c>
      <c r="D957" s="8" t="s">
        <v>2066</v>
      </c>
      <c r="E957" s="8" t="s">
        <v>4</v>
      </c>
      <c r="G957" s="26" t="str">
        <f t="shared" si="28"/>
        <v>136</v>
      </c>
      <c r="H957" s="25" t="s">
        <v>2387</v>
      </c>
      <c r="I957" s="8" t="str">
        <f t="shared" si="29"/>
        <v>Mit den Erträgen lt. Zeile 135 in Zusammenhang stehende Betriebsvermögensminderungen, Betriebsausgaben oder Veräußerungskosten</v>
      </c>
    </row>
    <row r="958" spans="1:9" x14ac:dyDescent="0.55000000000000004">
      <c r="A958" s="8" t="s">
        <v>2065</v>
      </c>
      <c r="B958" s="8" t="s">
        <v>4</v>
      </c>
      <c r="C958" s="8" t="s">
        <v>2064</v>
      </c>
      <c r="D958" s="8" t="s">
        <v>2063</v>
      </c>
      <c r="E958" s="8" t="s">
        <v>2062</v>
      </c>
      <c r="G958" s="26" t="str">
        <f t="shared" si="28"/>
        <v>137</v>
      </c>
      <c r="H958" s="25" t="s">
        <v>2387</v>
      </c>
      <c r="I958" s="8" t="str">
        <f t="shared" si="29"/>
        <v>Nach § 20 Abs. 2 i. V. mit § 43 Abs.3 InvStG freizustellender Betrag für Mischfonds (Vorspalte: Betrag lt. Zeile 135 abzüglich Betrag lt. Zeile 136; Hauptspalte: 40 % des Wertes der Vorspalte mit umgekehrtem Vorzeichen)</v>
      </c>
    </row>
    <row r="959" spans="1:9" x14ac:dyDescent="0.55000000000000004">
      <c r="A959" s="8" t="s">
        <v>2061</v>
      </c>
      <c r="B959" s="8" t="s">
        <v>4</v>
      </c>
      <c r="C959" s="8" t="s">
        <v>282</v>
      </c>
      <c r="D959" s="8" t="s">
        <v>2060</v>
      </c>
      <c r="E959" s="8" t="s">
        <v>4</v>
      </c>
      <c r="G959" s="26" t="str">
        <f t="shared" si="28"/>
        <v>138</v>
      </c>
      <c r="H959" s="25" t="s">
        <v>2387</v>
      </c>
      <c r="I959" s="8" t="str">
        <f t="shared" si="29"/>
        <v>Investmenterträge i. S. des § 20 Abs. 1 Nr. 3 EStG aus Mischfonds i. S. des § 2 Abs. 7 InvStG lt. gesonderter und einheitlicher Feststellung, die den Kapitalanlagen eines Lebens- oder Krankenversicherungsunternehmens zuzurechnen sind oder wenn die Voraussetzungen des § 20 Abs. 1 Satz 4 Nr. 2 InvStG erfüllt sind (vor Teilfreistellung)</v>
      </c>
    </row>
    <row r="960" spans="1:9" x14ac:dyDescent="0.55000000000000004">
      <c r="A960" s="8" t="s">
        <v>2059</v>
      </c>
      <c r="B960" s="8" t="s">
        <v>4</v>
      </c>
      <c r="C960" s="8" t="s">
        <v>283</v>
      </c>
      <c r="D960" s="8" t="s">
        <v>2058</v>
      </c>
      <c r="E960" s="8" t="s">
        <v>4</v>
      </c>
      <c r="G960" s="26" t="str">
        <f t="shared" si="28"/>
        <v>139</v>
      </c>
      <c r="H960" s="25" t="s">
        <v>2387</v>
      </c>
      <c r="I960" s="8" t="str">
        <f t="shared" si="29"/>
        <v>Mit den Erträgen lt. Zeile 138 in Zusammenhang stehende Betriebsvermögensminderungen, Betriebsausgaben oder Veräußerungskosten</v>
      </c>
    </row>
    <row r="961" spans="1:9" x14ac:dyDescent="0.55000000000000004">
      <c r="A961" s="8" t="s">
        <v>2057</v>
      </c>
      <c r="B961" s="8" t="s">
        <v>4</v>
      </c>
      <c r="C961" s="8" t="s">
        <v>2056</v>
      </c>
      <c r="D961" s="8" t="s">
        <v>2055</v>
      </c>
      <c r="E961" s="8" t="s">
        <v>2054</v>
      </c>
      <c r="G961" s="26" t="str">
        <f t="shared" ref="G961:G1024" si="30">A961</f>
        <v>140</v>
      </c>
      <c r="H961" s="25" t="s">
        <v>2387</v>
      </c>
      <c r="I961" s="8" t="str">
        <f t="shared" ref="I961:I1024" si="31">C961</f>
        <v>Nach § 20 Abs. 1 i. V. mit § 43 Abs. 3 InvStG freizustellender Betrag für Mischfonds (Vorspalte: Betrag lt. Zeile 138 abzüglich Betrag lt. Zeile 139; Hauptspalte: 15 % des Wertes der Vorspalte mit umgekehrtem Vorzeichen)</v>
      </c>
    </row>
    <row r="962" spans="1:9" x14ac:dyDescent="0.55000000000000004">
      <c r="A962" s="25" t="s">
        <v>4</v>
      </c>
      <c r="B962" s="25" t="s">
        <v>4</v>
      </c>
      <c r="C962" s="25" t="s">
        <v>408</v>
      </c>
      <c r="D962" s="25" t="s">
        <v>4</v>
      </c>
      <c r="E962" s="25" t="s">
        <v>4</v>
      </c>
      <c r="G962" s="54" t="str">
        <f t="shared" si="30"/>
        <v/>
      </c>
      <c r="H962" s="25" t="s">
        <v>2387</v>
      </c>
      <c r="I962" s="25" t="str">
        <f t="shared" si="31"/>
        <v>Immobilienfonds i. S. des § 2 Abs. 9 InvStG</v>
      </c>
    </row>
    <row r="963" spans="1:9" x14ac:dyDescent="0.55000000000000004">
      <c r="A963" s="8" t="s">
        <v>2053</v>
      </c>
      <c r="B963" s="8" t="s">
        <v>4</v>
      </c>
      <c r="C963" s="8" t="s">
        <v>284</v>
      </c>
      <c r="D963" s="8" t="s">
        <v>2052</v>
      </c>
      <c r="E963" s="8" t="s">
        <v>4</v>
      </c>
      <c r="G963" s="26" t="str">
        <f t="shared" si="30"/>
        <v>141</v>
      </c>
      <c r="H963" s="25" t="s">
        <v>2387</v>
      </c>
      <c r="I963" s="8" t="str">
        <f t="shared" si="31"/>
        <v>Investmenterträge i. S. des § 20 Abs. 1 Nr. 3 EStG aus Immobilienfonds i. S. des § 2 Abs. 9 InvStG lt. gesonderter und einheitlicher Feststellung (vor Teilfreistellung)</v>
      </c>
    </row>
    <row r="964" spans="1:9" x14ac:dyDescent="0.55000000000000004">
      <c r="A964" s="8" t="s">
        <v>2051</v>
      </c>
      <c r="B964" s="8" t="s">
        <v>4</v>
      </c>
      <c r="C964" s="8" t="s">
        <v>285</v>
      </c>
      <c r="D964" s="8" t="s">
        <v>2050</v>
      </c>
      <c r="E964" s="8" t="s">
        <v>4</v>
      </c>
      <c r="G964" s="26" t="str">
        <f t="shared" si="30"/>
        <v>142</v>
      </c>
      <c r="H964" s="25" t="s">
        <v>2387</v>
      </c>
      <c r="I964" s="8" t="str">
        <f t="shared" si="31"/>
        <v>Mit den Erträgen lt. Zeile 141 in Zusammenhang stehende Betriebsvermögensminderungen, Betriebsausgaben oder Veräußerungskosten</v>
      </c>
    </row>
    <row r="965" spans="1:9" x14ac:dyDescent="0.55000000000000004">
      <c r="A965" s="8" t="s">
        <v>2049</v>
      </c>
      <c r="B965" s="8" t="s">
        <v>4</v>
      </c>
      <c r="C965" s="8" t="s">
        <v>2048</v>
      </c>
      <c r="D965" s="8" t="s">
        <v>2047</v>
      </c>
      <c r="E965" s="8" t="s">
        <v>2046</v>
      </c>
      <c r="G965" s="26" t="str">
        <f t="shared" si="30"/>
        <v>143</v>
      </c>
      <c r="H965" s="25" t="s">
        <v>2387</v>
      </c>
      <c r="I965" s="8" t="str">
        <f t="shared" si="31"/>
        <v>Nach § 20 Abs. 3 Satz 1 Nr. 1 i. V. mit § 43 Abs. 3 InvStG freizustellender Betrag (Vorspalte: Betrag lt. Zeile 141 abzüglich Betrag lt. Zeile 142; Hauptspalte: 60 % des Wertes der Vorspalte mit umgekehrtem Vorzeichen)</v>
      </c>
    </row>
    <row r="966" spans="1:9" ht="21" x14ac:dyDescent="0.55000000000000004">
      <c r="A966" s="25" t="s">
        <v>4</v>
      </c>
      <c r="B966" s="25" t="s">
        <v>4</v>
      </c>
      <c r="C966" s="25" t="s">
        <v>409</v>
      </c>
      <c r="D966" s="25" t="s">
        <v>4</v>
      </c>
      <c r="E966" s="25" t="s">
        <v>4</v>
      </c>
      <c r="G966" s="54" t="str">
        <f t="shared" si="30"/>
        <v/>
      </c>
      <c r="H966" s="25" t="s">
        <v>2387</v>
      </c>
      <c r="I966" s="25" t="str">
        <f t="shared" si="31"/>
        <v>Immobilienfonds, die die Voraussetzungen des § 20 Abs. 3 Satz 1 Nr. 2 InvStG erfüllen (Schwerpunkt im Ausland)</v>
      </c>
    </row>
    <row r="967" spans="1:9" x14ac:dyDescent="0.55000000000000004">
      <c r="A967" s="8" t="s">
        <v>2045</v>
      </c>
      <c r="B967" s="8" t="s">
        <v>4</v>
      </c>
      <c r="C967" s="8" t="s">
        <v>286</v>
      </c>
      <c r="D967" s="8" t="s">
        <v>2044</v>
      </c>
      <c r="E967" s="8" t="s">
        <v>4</v>
      </c>
      <c r="G967" s="26" t="str">
        <f t="shared" si="30"/>
        <v>145</v>
      </c>
      <c r="H967" s="25" t="s">
        <v>2387</v>
      </c>
      <c r="I967" s="8" t="str">
        <f t="shared" si="31"/>
        <v>Investmenterträge i. S. des § 20 Abs. 1 Nr. 3 EStG aus Immobilienfonds, die die Voraussetzungen des § 20 Abs. 3 Satz 1 Nr. 2 InvStG erfüllen lt. gesonderter und einheitlicher Feststellung (vor Teilfreistellung)</v>
      </c>
    </row>
    <row r="968" spans="1:9" x14ac:dyDescent="0.55000000000000004">
      <c r="A968" s="8" t="s">
        <v>2043</v>
      </c>
      <c r="B968" s="8" t="s">
        <v>4</v>
      </c>
      <c r="C968" s="8" t="s">
        <v>287</v>
      </c>
      <c r="D968" s="8" t="s">
        <v>2042</v>
      </c>
      <c r="E968" s="8" t="s">
        <v>4</v>
      </c>
      <c r="G968" s="26" t="str">
        <f t="shared" si="30"/>
        <v>146</v>
      </c>
      <c r="H968" s="25" t="s">
        <v>2387</v>
      </c>
      <c r="I968" s="8" t="str">
        <f t="shared" si="31"/>
        <v>Mit den Erträgen lt. Zeile 145 in Zusammenhang stehende Betriebsvermögensminderungen, Betriebsausgaben oder Veräußerungskosten</v>
      </c>
    </row>
    <row r="969" spans="1:9" x14ac:dyDescent="0.55000000000000004">
      <c r="A969" s="8" t="s">
        <v>2041</v>
      </c>
      <c r="B969" s="8" t="s">
        <v>4</v>
      </c>
      <c r="C969" s="8" t="s">
        <v>2040</v>
      </c>
      <c r="D969" s="8" t="s">
        <v>2039</v>
      </c>
      <c r="E969" s="8" t="s">
        <v>2038</v>
      </c>
      <c r="G969" s="26" t="str">
        <f t="shared" si="30"/>
        <v>147</v>
      </c>
      <c r="H969" s="25" t="s">
        <v>2387</v>
      </c>
      <c r="I969" s="8" t="str">
        <f t="shared" si="31"/>
        <v>Nach § 20 Abs. 3 Satz 1 Nr. 2 i. V. mit § 43 Abs. 3 InvStG freizustellender Betrag (Vorspalte: Betrag lt. Zeile 145 abzüglich Betrag lt. Zeile 146; Hauptspalte: 80 % des Wertes der Vorspalte mit umgekehrtem Vorzeichen)</v>
      </c>
    </row>
    <row r="970" spans="1:9" x14ac:dyDescent="0.55000000000000004">
      <c r="A970" s="25" t="s">
        <v>4</v>
      </c>
      <c r="B970" s="25" t="s">
        <v>4</v>
      </c>
      <c r="C970" s="25" t="s">
        <v>411</v>
      </c>
      <c r="D970" s="25" t="s">
        <v>4</v>
      </c>
      <c r="E970" s="25" t="s">
        <v>4</v>
      </c>
      <c r="G970" s="54" t="str">
        <f t="shared" si="30"/>
        <v/>
      </c>
      <c r="H970" s="25" t="s">
        <v>2387</v>
      </c>
      <c r="I970" s="25" t="str">
        <f t="shared" si="31"/>
        <v xml:space="preserve">Steuerbefreiung inländischer Beteiligungseinnahmen nach § 42 Abs. 4 InvStG </v>
      </c>
    </row>
    <row r="971" spans="1:9" x14ac:dyDescent="0.55000000000000004">
      <c r="A971" s="8" t="s">
        <v>2037</v>
      </c>
      <c r="B971" s="8" t="s">
        <v>4</v>
      </c>
      <c r="C971" s="8" t="s">
        <v>2036</v>
      </c>
      <c r="D971" s="8" t="s">
        <v>2035</v>
      </c>
      <c r="E971" s="8" t="s">
        <v>4</v>
      </c>
      <c r="G971" s="26" t="str">
        <f t="shared" si="30"/>
        <v>148</v>
      </c>
      <c r="H971" s="25" t="s">
        <v>2387</v>
      </c>
      <c r="I971" s="8" t="str">
        <f t="shared" si="31"/>
        <v>Inländische Beteiligungseinnahmen i. S. des § 42 Abs. 4 InvStG mit Ermäßigungsanspruch des Spezial-Investmentfonds i. S. des § 42 Abs. 4 Satz 2 Nr. 2 InvStG lt. gesonderter und einheitlicher Feststellung</v>
      </c>
    </row>
    <row r="972" spans="1:9" x14ac:dyDescent="0.55000000000000004">
      <c r="A972" s="8" t="s">
        <v>2034</v>
      </c>
      <c r="B972" s="8" t="s">
        <v>4</v>
      </c>
      <c r="C972" s="8" t="s">
        <v>288</v>
      </c>
      <c r="D972" s="8" t="s">
        <v>2033</v>
      </c>
      <c r="E972" s="8" t="s">
        <v>4</v>
      </c>
      <c r="G972" s="26" t="str">
        <f t="shared" si="30"/>
        <v>149</v>
      </c>
      <c r="H972" s="25" t="s">
        <v>2387</v>
      </c>
      <c r="I972" s="8" t="str">
        <f t="shared" si="31"/>
        <v>Mit den inländischen Beteiligungseinnahmen lt. Zeile 148 in Zusammenhang stehende Betriebsvermögensminderungen, Betriebsausgaben oder Veräußerungskosten</v>
      </c>
    </row>
    <row r="973" spans="1:9" x14ac:dyDescent="0.55000000000000004">
      <c r="A973" s="8" t="s">
        <v>2032</v>
      </c>
      <c r="B973" s="8" t="s">
        <v>4</v>
      </c>
      <c r="C973" s="8" t="s">
        <v>2031</v>
      </c>
      <c r="D973" s="8" t="s">
        <v>2030</v>
      </c>
      <c r="E973" s="8" t="s">
        <v>2029</v>
      </c>
      <c r="G973" s="26" t="str">
        <f t="shared" si="30"/>
        <v>150</v>
      </c>
      <c r="H973" s="25" t="s">
        <v>2387</v>
      </c>
      <c r="I973" s="8" t="str">
        <f t="shared" si="31"/>
        <v>Steuerbefreiung nach § 42 Abs. 4 Satz 2 InvStG i. V. mit § 44 InvStG (Vorspalte: Betrag lt. Zeile 148 abzüglich Betrag lt. Zeile 149; Hauptspalte: 60 % des Wertes der Vorspalte mit umgekehrtem Vorzeichen)</v>
      </c>
    </row>
    <row r="974" spans="1:9" x14ac:dyDescent="0.55000000000000004">
      <c r="A974" s="8" t="s">
        <v>2028</v>
      </c>
      <c r="B974" s="8" t="s">
        <v>4</v>
      </c>
      <c r="C974" s="8" t="s">
        <v>2027</v>
      </c>
      <c r="D974" s="8" t="s">
        <v>2026</v>
      </c>
      <c r="E974" s="8" t="s">
        <v>4</v>
      </c>
      <c r="G974" s="26" t="str">
        <f t="shared" si="30"/>
        <v>151</v>
      </c>
      <c r="H974" s="25" t="s">
        <v>2387</v>
      </c>
      <c r="I974" s="8" t="str">
        <f t="shared" si="31"/>
        <v>Inländische Beteiligungseinnahmen i. S. des § 42 Abs. 4 InvStG ohne Ermäßigungsanspruch des Spezial-Investmentfonds i. S. des § 42 Abs. 4 Satz 2 Nr. 2 InvStG lt. gesonderter und einheitlicher Feststellung</v>
      </c>
    </row>
    <row r="975" spans="1:9" x14ac:dyDescent="0.55000000000000004">
      <c r="A975" s="8" t="s">
        <v>2025</v>
      </c>
      <c r="B975" s="8" t="s">
        <v>4</v>
      </c>
      <c r="C975" s="8" t="s">
        <v>289</v>
      </c>
      <c r="D975" s="8" t="s">
        <v>2024</v>
      </c>
      <c r="E975" s="8" t="s">
        <v>4</v>
      </c>
      <c r="G975" s="26" t="str">
        <f t="shared" si="30"/>
        <v>152</v>
      </c>
      <c r="H975" s="25" t="s">
        <v>2387</v>
      </c>
      <c r="I975" s="8" t="str">
        <f t="shared" si="31"/>
        <v>Mit den inländischen Beteiligungseinnahmen lt. Zeile 151 in Zusammenhang stehende Betriebsvermögensminderungen, Betriebsausgaben oder Veräußerungskosten</v>
      </c>
    </row>
    <row r="976" spans="1:9" x14ac:dyDescent="0.55000000000000004">
      <c r="A976" s="8" t="s">
        <v>2023</v>
      </c>
      <c r="B976" s="8" t="s">
        <v>4</v>
      </c>
      <c r="C976" s="8" t="s">
        <v>2022</v>
      </c>
      <c r="D976" s="8" t="s">
        <v>2021</v>
      </c>
      <c r="E976" s="8" t="s">
        <v>2020</v>
      </c>
      <c r="G976" s="26" t="str">
        <f t="shared" si="30"/>
        <v>153</v>
      </c>
      <c r="H976" s="25" t="s">
        <v>2387</v>
      </c>
      <c r="I976" s="8" t="str">
        <f t="shared" si="31"/>
        <v>Steuerbefreiung nach § 42 Abs. 4 Satz 2 InvStG i. V. mit § 44 InvStG (Vorspalte: Betrag lt. Zeile 151 abzüglich Betrag lt. Zeile 152; Hauptspalte: 100 % des Wertes der Vorspalte mit umgekehrtem Vorzeichen)</v>
      </c>
    </row>
    <row r="977" spans="1:9" ht="21" x14ac:dyDescent="0.55000000000000004">
      <c r="A977" s="25" t="s">
        <v>4</v>
      </c>
      <c r="B977" s="25" t="s">
        <v>4</v>
      </c>
      <c r="C977" s="25" t="s">
        <v>412</v>
      </c>
      <c r="D977" s="25" t="s">
        <v>4</v>
      </c>
      <c r="E977" s="25" t="s">
        <v>4</v>
      </c>
      <c r="G977" s="54" t="str">
        <f t="shared" si="30"/>
        <v/>
      </c>
      <c r="H977" s="25" t="s">
        <v>2387</v>
      </c>
      <c r="I977" s="25" t="str">
        <f t="shared" si="31"/>
        <v xml:space="preserve">Steuerbefreiung inländischer Immobilienerträge und sonstiger inländischer Einkünfte nach § 42 Abs. 5 InvStG </v>
      </c>
    </row>
    <row r="978" spans="1:9" x14ac:dyDescent="0.55000000000000004">
      <c r="A978" s="8" t="s">
        <v>2019</v>
      </c>
      <c r="B978" s="8" t="s">
        <v>4</v>
      </c>
      <c r="C978" s="8" t="s">
        <v>2018</v>
      </c>
      <c r="D978" s="8" t="s">
        <v>2017</v>
      </c>
      <c r="E978" s="8" t="s">
        <v>4</v>
      </c>
      <c r="G978" s="26" t="str">
        <f t="shared" si="30"/>
        <v>154</v>
      </c>
      <c r="H978" s="25" t="s">
        <v>2387</v>
      </c>
      <c r="I978" s="8" t="str">
        <f t="shared" si="31"/>
        <v>Inländische Immobilienerträge und sonstige inländische Einkünfte i. S. des § 42 Abs. 5 InvStG mit Ermäßigungsanspruch des Spezial-Investmentfonds i. S. des § 42 Abs. 5 Satz 2 i. V. mit Abs. 4 Satz 2 Nr. 2 InvStG lt. gesonderter und einheitlicher Feststellung</v>
      </c>
    </row>
    <row r="979" spans="1:9" x14ac:dyDescent="0.55000000000000004">
      <c r="A979" s="8" t="s">
        <v>2016</v>
      </c>
      <c r="B979" s="8" t="s">
        <v>4</v>
      </c>
      <c r="C979" s="8" t="s">
        <v>290</v>
      </c>
      <c r="D979" s="8" t="s">
        <v>2015</v>
      </c>
      <c r="E979" s="8" t="s">
        <v>4</v>
      </c>
      <c r="G979" s="26" t="str">
        <f t="shared" si="30"/>
        <v>155</v>
      </c>
      <c r="H979" s="25" t="s">
        <v>2387</v>
      </c>
      <c r="I979" s="8" t="str">
        <f t="shared" si="31"/>
        <v>Mit den inländischen Immobilienerträgen und sonstigen inländischen Einkünften lt. Zeile 154 in Zusammenhang stehende Betriebsvermögensminderungen, Betriebsausgaben oder Veräußerungskosten</v>
      </c>
    </row>
    <row r="980" spans="1:9" x14ac:dyDescent="0.55000000000000004">
      <c r="A980" s="8" t="s">
        <v>2014</v>
      </c>
      <c r="B980" s="8" t="s">
        <v>4</v>
      </c>
      <c r="C980" s="8" t="s">
        <v>2013</v>
      </c>
      <c r="D980" s="8" t="s">
        <v>2012</v>
      </c>
      <c r="E980" s="8" t="s">
        <v>2011</v>
      </c>
      <c r="G980" s="26" t="str">
        <f t="shared" si="30"/>
        <v>156</v>
      </c>
      <c r="H980" s="25" t="s">
        <v>2387</v>
      </c>
      <c r="I980" s="8" t="str">
        <f t="shared" si="31"/>
        <v>Steuerbefreiung nach § 42 Abs. 5 Satz 2 InvStG i. V. mit Abs. 4 Satz 2 i. V. mit § 44 InvStG (Vorspalte: Betrag lt. Zeile 154 abzüglich Betrag lt. Zeile 155; Hauptspalte: 20 % des Wertes der Vorspalte mit umgekehrtem Vorzeichen)</v>
      </c>
    </row>
    <row r="981" spans="1:9" x14ac:dyDescent="0.55000000000000004">
      <c r="A981" s="8" t="s">
        <v>2010</v>
      </c>
      <c r="B981" s="8" t="s">
        <v>4</v>
      </c>
      <c r="C981" s="8" t="s">
        <v>2009</v>
      </c>
      <c r="D981" s="8" t="s">
        <v>2008</v>
      </c>
      <c r="E981" s="8" t="s">
        <v>4</v>
      </c>
      <c r="G981" s="26" t="str">
        <f t="shared" si="30"/>
        <v>157</v>
      </c>
      <c r="H981" s="25" t="s">
        <v>2387</v>
      </c>
      <c r="I981" s="8" t="str">
        <f t="shared" si="31"/>
        <v>Inländische Immobilienerträge und sonstige inländische Einkünfte i. S. des § 42 Abs. 5 InvStG ohne Ermäßigungsanspruch des Spezial-Investmentfonds i. S. des § 42 Abs. 5 Satz 2 i. V. mit Abs. 4 Satz 2 Nr. 2 InvStG lt. gesonderter und einheitlicher Feststellung</v>
      </c>
    </row>
    <row r="982" spans="1:9" x14ac:dyDescent="0.55000000000000004">
      <c r="A982" s="8" t="s">
        <v>2007</v>
      </c>
      <c r="B982" s="8" t="s">
        <v>4</v>
      </c>
      <c r="C982" s="8" t="s">
        <v>291</v>
      </c>
      <c r="D982" s="8" t="s">
        <v>2006</v>
      </c>
      <c r="E982" s="8" t="s">
        <v>4</v>
      </c>
      <c r="G982" s="26" t="str">
        <f t="shared" si="30"/>
        <v>158</v>
      </c>
      <c r="H982" s="25" t="s">
        <v>2387</v>
      </c>
      <c r="I982" s="8" t="str">
        <f t="shared" si="31"/>
        <v>Mit den inländischen Immobilienerträgen und sonstigen inländischen Einkünften lt. Zeile 157 in Zusammenhang stehende Betriebsvermögensminderungen, Betriebsausgaben oder Veräußerungskosten</v>
      </c>
    </row>
    <row r="983" spans="1:9" x14ac:dyDescent="0.55000000000000004">
      <c r="A983" s="8" t="s">
        <v>2005</v>
      </c>
      <c r="B983" s="8" t="s">
        <v>4</v>
      </c>
      <c r="C983" s="8" t="s">
        <v>2004</v>
      </c>
      <c r="D983" s="8" t="s">
        <v>2003</v>
      </c>
      <c r="E983" s="8" t="s">
        <v>2002</v>
      </c>
      <c r="G983" s="26" t="str">
        <f t="shared" si="30"/>
        <v>159</v>
      </c>
      <c r="H983" s="25" t="s">
        <v>2387</v>
      </c>
      <c r="I983" s="8" t="str">
        <f t="shared" si="31"/>
        <v>Steuerbefreiung nach § 42 Abs. 5 Satz 2 InvStG i. V. mit Abs. 4 Satz 2 i. V. mit § 44 InvStG (Vorspalte: Betrag lt. Zeile 157 abzüglich Betrag lt. Zeile 158; Hauptspalte: 100 % des Wertes der Vorspalte mit umgekehrtem Vorzeichen)</v>
      </c>
    </row>
    <row r="984" spans="1:9" x14ac:dyDescent="0.55000000000000004">
      <c r="A984" s="25" t="s">
        <v>4</v>
      </c>
      <c r="B984" s="25" t="s">
        <v>4</v>
      </c>
      <c r="C984" s="25" t="s">
        <v>413</v>
      </c>
      <c r="D984" s="25" t="s">
        <v>4</v>
      </c>
      <c r="E984" s="25" t="s">
        <v>4</v>
      </c>
      <c r="G984" s="54" t="str">
        <f t="shared" si="30"/>
        <v/>
      </c>
      <c r="H984" s="25" t="s">
        <v>2387</v>
      </c>
      <c r="I984" s="25" t="str">
        <f t="shared" si="31"/>
        <v>Veräußerung und Teilwertab-und-zuschreibung</v>
      </c>
    </row>
    <row r="985" spans="1:9" x14ac:dyDescent="0.55000000000000004">
      <c r="A985" s="8" t="s">
        <v>2001</v>
      </c>
      <c r="B985" s="8" t="s">
        <v>4</v>
      </c>
      <c r="C985" s="8" t="s">
        <v>292</v>
      </c>
      <c r="D985" s="8" t="s">
        <v>4</v>
      </c>
      <c r="E985" s="8" t="s">
        <v>2000</v>
      </c>
      <c r="G985" s="26" t="str">
        <f t="shared" si="30"/>
        <v>160</v>
      </c>
      <c r="H985" s="25" t="s">
        <v>2387</v>
      </c>
      <c r="I985" s="8" t="str">
        <f t="shared" si="31"/>
        <v>Davon ab / Dazu: positiver/negativer Anleger-Abkommensgewinn nach § 49 Abs. 1 Satz 1 Nr. 2 (ggf. i. V. mit § 49 Abs. 1 Satz 2) InvStG</v>
      </c>
    </row>
    <row r="986" spans="1:9" x14ac:dyDescent="0.55000000000000004">
      <c r="A986" s="8" t="s">
        <v>1999</v>
      </c>
      <c r="B986" s="8" t="s">
        <v>4</v>
      </c>
      <c r="C986" s="8" t="s">
        <v>293</v>
      </c>
      <c r="D986" s="8" t="s">
        <v>4</v>
      </c>
      <c r="E986" s="8" t="s">
        <v>1998</v>
      </c>
      <c r="G986" s="26" t="str">
        <f t="shared" si="30"/>
        <v>161</v>
      </c>
      <c r="H986" s="25" t="s">
        <v>2387</v>
      </c>
      <c r="I986" s="8" t="str">
        <f t="shared" si="31"/>
        <v>Davon ab / Dazu: positiver/negativer Anleger-Teilfreistellungsgewinn nach § 49 Abs. 1 Satz 1 Nr. 3 (ggf. i. V. mit § 49 Abs. 1 Satz 2) InvStG</v>
      </c>
    </row>
    <row r="987" spans="1:9" x14ac:dyDescent="0.55000000000000004">
      <c r="A987" s="8" t="s">
        <v>1997</v>
      </c>
      <c r="B987" s="8" t="s">
        <v>4</v>
      </c>
      <c r="C987" s="8" t="s">
        <v>427</v>
      </c>
      <c r="D987" s="8" t="s">
        <v>4</v>
      </c>
      <c r="E987" s="8" t="s">
        <v>1996</v>
      </c>
      <c r="G987" s="26" t="str">
        <f t="shared" si="30"/>
        <v>S.12</v>
      </c>
      <c r="H987" s="25" t="s">
        <v>2387</v>
      </c>
      <c r="I987" s="8" t="str">
        <f t="shared" si="31"/>
        <v>Summe Anteile an Spezial-Investmentfonds</v>
      </c>
    </row>
    <row r="988" spans="1:9" x14ac:dyDescent="0.55000000000000004">
      <c r="A988" s="8" t="s">
        <v>1995</v>
      </c>
      <c r="B988" s="8" t="s">
        <v>4</v>
      </c>
      <c r="C988" s="8" t="s">
        <v>193</v>
      </c>
      <c r="D988" s="8" t="s">
        <v>4</v>
      </c>
      <c r="E988" s="8" t="s">
        <v>1113</v>
      </c>
      <c r="G988" s="26" t="str">
        <f t="shared" si="30"/>
        <v>S.13</v>
      </c>
      <c r="H988" s="25" t="s">
        <v>2387</v>
      </c>
      <c r="I988" s="8" t="str">
        <f t="shared" si="31"/>
        <v>Zwischensumme</v>
      </c>
    </row>
    <row r="989" spans="1:9" x14ac:dyDescent="0.55000000000000004">
      <c r="A989" s="8" t="s">
        <v>4</v>
      </c>
      <c r="B989" s="8" t="s">
        <v>4</v>
      </c>
      <c r="C989" s="8" t="s">
        <v>4</v>
      </c>
      <c r="D989" s="8" t="s">
        <v>4</v>
      </c>
      <c r="E989" s="8" t="s">
        <v>4</v>
      </c>
      <c r="G989" s="26" t="str">
        <f t="shared" si="30"/>
        <v/>
      </c>
      <c r="H989" s="25" t="s">
        <v>2387</v>
      </c>
      <c r="I989" s="8" t="str">
        <f t="shared" si="31"/>
        <v/>
      </c>
    </row>
    <row r="990" spans="1:9" x14ac:dyDescent="0.55000000000000004">
      <c r="A990" s="25" t="s">
        <v>4</v>
      </c>
      <c r="B990" s="25" t="s">
        <v>4</v>
      </c>
      <c r="C990" s="25" t="s">
        <v>414</v>
      </c>
      <c r="D990" s="25" t="s">
        <v>4</v>
      </c>
      <c r="E990" s="25" t="s">
        <v>4</v>
      </c>
      <c r="G990" s="54" t="str">
        <f t="shared" si="30"/>
        <v/>
      </c>
      <c r="H990" s="25" t="s">
        <v>2387</v>
      </c>
      <c r="I990" s="25" t="str">
        <f t="shared" si="31"/>
        <v xml:space="preserve">Gewinnkorrekturen bei Organschaft </v>
      </c>
    </row>
    <row r="991" spans="1:9" x14ac:dyDescent="0.55000000000000004">
      <c r="A991" s="8" t="s">
        <v>1994</v>
      </c>
      <c r="B991" s="8" t="s">
        <v>4</v>
      </c>
      <c r="C991" s="8" t="s">
        <v>1993</v>
      </c>
      <c r="D991" s="8" t="s">
        <v>4</v>
      </c>
      <c r="E991" s="8" t="s">
        <v>1992</v>
      </c>
      <c r="G991" s="26" t="str">
        <f t="shared" si="30"/>
        <v>163</v>
      </c>
      <c r="H991" s="25" t="s">
        <v>2387</v>
      </c>
      <c r="I991" s="8" t="str">
        <f t="shared" si="31"/>
        <v>Bei einem Organträger oder einer Organgesellschaft: Dazu: Negative Einkünfte, soweit sie in einem ausländischen Staat im Rahmen der Besteuerung des Organträgers, der Organgesellschaft oder einer anderen Person berücksichtigt werden (§ 14 Abs. 1 Satz 1 Nr. 5 KStG), soweit diese in den vorstehenden Beträgen enthalten sind (ohne Vorzeichen eintragen)</v>
      </c>
    </row>
    <row r="992" spans="1:9" ht="42" x14ac:dyDescent="0.55000000000000004">
      <c r="A992" s="25" t="s">
        <v>4</v>
      </c>
      <c r="B992" s="25" t="s">
        <v>4</v>
      </c>
      <c r="C992" s="25" t="s">
        <v>1991</v>
      </c>
      <c r="D992" s="25" t="s">
        <v>4</v>
      </c>
      <c r="E992" s="25" t="s">
        <v>4</v>
      </c>
      <c r="G992" s="54" t="str">
        <f t="shared" si="30"/>
        <v/>
      </c>
      <c r="H992" s="25" t="s">
        <v>2387</v>
      </c>
      <c r="I992" s="25" t="str">
        <f t="shared" si="31"/>
        <v>Neutralisierung der im bilanziellen Ergebnis des Organträgers aufgrund der Organschaft berücksichtigten Werte Zeilen 164 bis 171: Nur bei Organträgern: Ist der Steuerpflichtige Organträger mehrerer Organgesellschaften: Beträge pro Organgesellschaft lt. gesonderter Einzelaufstellung</v>
      </c>
    </row>
    <row r="993" spans="1:9" x14ac:dyDescent="0.55000000000000004">
      <c r="A993" s="8" t="s">
        <v>1990</v>
      </c>
      <c r="B993" s="8" t="s">
        <v>4</v>
      </c>
      <c r="C993" s="8" t="s">
        <v>294</v>
      </c>
      <c r="D993" s="8" t="s">
        <v>4</v>
      </c>
      <c r="E993" s="8" t="s">
        <v>1247</v>
      </c>
      <c r="G993" s="26" t="str">
        <f t="shared" si="30"/>
        <v>164</v>
      </c>
      <c r="H993" s="25" t="s">
        <v>2387</v>
      </c>
      <c r="I993" s="8" t="str">
        <f t="shared" si="31"/>
        <v>Davon ab: Von der Organgesellschaft an den Organträger abzuführender Gewinn</v>
      </c>
    </row>
    <row r="994" spans="1:9" x14ac:dyDescent="0.55000000000000004">
      <c r="A994" s="8" t="s">
        <v>1989</v>
      </c>
      <c r="B994" s="8" t="s">
        <v>4</v>
      </c>
      <c r="C994" s="8" t="s">
        <v>295</v>
      </c>
      <c r="D994" s="8" t="s">
        <v>4</v>
      </c>
      <c r="E994" s="8" t="s">
        <v>1246</v>
      </c>
      <c r="G994" s="26" t="str">
        <f t="shared" si="30"/>
        <v>165</v>
      </c>
      <c r="H994" s="25" t="s">
        <v>2387</v>
      </c>
      <c r="I994" s="8" t="str">
        <f t="shared" si="31"/>
        <v>Dazu: Vom Organträger an die Organgesellschaft zum Ausgleich eines sonst entstehenden Jahresfehlbetrages zu leistender Betrag</v>
      </c>
    </row>
    <row r="995" spans="1:9" x14ac:dyDescent="0.55000000000000004">
      <c r="A995" s="8" t="s">
        <v>1988</v>
      </c>
      <c r="B995" s="8" t="s">
        <v>4</v>
      </c>
      <c r="C995" s="8" t="s">
        <v>296</v>
      </c>
      <c r="D995" s="8" t="s">
        <v>4</v>
      </c>
      <c r="E995" s="8" t="s">
        <v>1987</v>
      </c>
      <c r="G995" s="26" t="str">
        <f t="shared" si="30"/>
        <v>166</v>
      </c>
      <c r="H995" s="25" t="s">
        <v>2387</v>
      </c>
      <c r="I995" s="8" t="str">
        <f t="shared" si="31"/>
        <v>Dazu: Ausgleichszahlungen des Organträgers an außenstehende Anteilseigner der Organgesellschaft (§ 4 Abs. 5 Satz 1 Nr. 9 EStG)</v>
      </c>
    </row>
    <row r="996" spans="1:9" x14ac:dyDescent="0.55000000000000004">
      <c r="A996" s="8" t="s">
        <v>1986</v>
      </c>
      <c r="B996" s="8" t="s">
        <v>4</v>
      </c>
      <c r="C996" s="8" t="s">
        <v>297</v>
      </c>
      <c r="D996" s="8" t="s">
        <v>4</v>
      </c>
      <c r="E996" s="8" t="s">
        <v>1985</v>
      </c>
      <c r="G996" s="26" t="str">
        <f t="shared" si="30"/>
        <v>167</v>
      </c>
      <c r="H996" s="25" t="s">
        <v>2387</v>
      </c>
      <c r="I996" s="8" t="str">
        <f t="shared" si="31"/>
        <v>Dazu: Neutralisierung eines bei der Gewinnermittlung berücksichtigten Aufwands aus der Auflösung aktiver oder der Bildung passiver Ausgleichsposten i. S. des § 14 Abs. 4 KStG</v>
      </c>
    </row>
    <row r="997" spans="1:9" x14ac:dyDescent="0.55000000000000004">
      <c r="A997" s="8" t="s">
        <v>1984</v>
      </c>
      <c r="B997" s="8" t="s">
        <v>4</v>
      </c>
      <c r="C997" s="8" t="s">
        <v>298</v>
      </c>
      <c r="D997" s="8" t="s">
        <v>4</v>
      </c>
      <c r="E997" s="8" t="s">
        <v>1983</v>
      </c>
      <c r="G997" s="26" t="str">
        <f t="shared" si="30"/>
        <v>168</v>
      </c>
      <c r="H997" s="25" t="s">
        <v>2387</v>
      </c>
      <c r="I997" s="8" t="str">
        <f t="shared" si="31"/>
        <v>Davon ab: Neutralisierung eines bei der Gewinnermittlung berücksichtigten Ertrages aus der Bildung aktiver oder der Auflösung passiver Ausgleichsposten i. S. des § 14 Abs. 4 KStG</v>
      </c>
    </row>
    <row r="998" spans="1:9" x14ac:dyDescent="0.55000000000000004">
      <c r="A998" s="8" t="s">
        <v>1982</v>
      </c>
      <c r="B998" s="8" t="s">
        <v>4</v>
      </c>
      <c r="C998" s="8" t="s">
        <v>299</v>
      </c>
      <c r="D998" s="8" t="s">
        <v>4</v>
      </c>
      <c r="E998" s="8" t="s">
        <v>1981</v>
      </c>
      <c r="G998" s="26" t="str">
        <f t="shared" si="30"/>
        <v>169</v>
      </c>
      <c r="H998" s="25" t="s">
        <v>2387</v>
      </c>
      <c r="I998" s="8" t="str">
        <f t="shared" si="31"/>
        <v>Dazu: Mehrabführungen, die ihre Ursache in vororganschaftlicher Zeit haben (§ 14 Abs. 3 Satz 1 KStG)</v>
      </c>
    </row>
    <row r="999" spans="1:9" x14ac:dyDescent="0.55000000000000004">
      <c r="A999" s="8" t="s">
        <v>1980</v>
      </c>
      <c r="B999" s="8" t="s">
        <v>4</v>
      </c>
      <c r="C999" s="8" t="s">
        <v>1979</v>
      </c>
      <c r="D999" s="8" t="s">
        <v>4</v>
      </c>
      <c r="E999" s="8" t="s">
        <v>1978</v>
      </c>
      <c r="G999" s="26" t="str">
        <f t="shared" si="30"/>
        <v>170</v>
      </c>
      <c r="H999" s="25" t="s">
        <v>2387</v>
      </c>
      <c r="I999" s="8" t="str">
        <f t="shared" si="31"/>
        <v xml:space="preserve">Davon ab: Minderabführungen, die ihre Ursache in vororganschaftlicher Zeit haben (§ 14 Abs. 3 Satz 2 KStG)	</v>
      </c>
    </row>
    <row r="1000" spans="1:9" x14ac:dyDescent="0.55000000000000004">
      <c r="A1000" s="8" t="s">
        <v>1977</v>
      </c>
      <c r="B1000" s="8" t="s">
        <v>4</v>
      </c>
      <c r="C1000" s="8" t="s">
        <v>301</v>
      </c>
      <c r="D1000" s="8" t="s">
        <v>4</v>
      </c>
      <c r="E1000" s="8" t="s">
        <v>1976</v>
      </c>
      <c r="G1000" s="26" t="str">
        <f t="shared" si="30"/>
        <v>171</v>
      </c>
      <c r="H1000" s="25" t="s">
        <v>2387</v>
      </c>
      <c r="I1000" s="8" t="str">
        <f t="shared" si="31"/>
        <v>Davon ab: Von der Organgesellschaft erhaltene verdeckte Gewinnausschüttung</v>
      </c>
    </row>
    <row r="1001" spans="1:9" ht="31.5" x14ac:dyDescent="0.55000000000000004">
      <c r="A1001" s="25" t="s">
        <v>4</v>
      </c>
      <c r="B1001" s="25" t="s">
        <v>4</v>
      </c>
      <c r="C1001" s="25" t="s">
        <v>1975</v>
      </c>
      <c r="D1001" s="25" t="s">
        <v>4</v>
      </c>
      <c r="E1001" s="25" t="s">
        <v>4</v>
      </c>
      <c r="G1001" s="54" t="str">
        <f t="shared" si="30"/>
        <v/>
      </c>
      <c r="H1001" s="25" t="s">
        <v>2387</v>
      </c>
      <c r="I1001" s="25" t="str">
        <f t="shared" si="31"/>
        <v>Neutralisierung der im bilanziellen Ergebnis der Organgesellschaft aufgrund der Organschaft berücksichtigten Werte Zeilen 172 bis 176: Nur bei Organgesellschaften:</v>
      </c>
    </row>
    <row r="1002" spans="1:9" x14ac:dyDescent="0.55000000000000004">
      <c r="A1002" s="8" t="s">
        <v>1974</v>
      </c>
      <c r="B1002" s="8" t="s">
        <v>4</v>
      </c>
      <c r="C1002" s="8" t="s">
        <v>1973</v>
      </c>
      <c r="D1002" s="8" t="s">
        <v>4</v>
      </c>
      <c r="E1002" s="8" t="s">
        <v>1972</v>
      </c>
      <c r="G1002" s="26" t="str">
        <f t="shared" si="30"/>
        <v>172</v>
      </c>
      <c r="H1002" s="25" t="s">
        <v>2387</v>
      </c>
      <c r="I1002" s="8" t="str">
        <f t="shared" si="31"/>
        <v>Dazu: Von der Organgesellschaft an den Organträger abzuführender Gewinn</v>
      </c>
    </row>
    <row r="1003" spans="1:9" x14ac:dyDescent="0.55000000000000004">
      <c r="A1003" s="8" t="s">
        <v>1971</v>
      </c>
      <c r="B1003" s="8" t="s">
        <v>4</v>
      </c>
      <c r="C1003" s="8" t="s">
        <v>302</v>
      </c>
      <c r="D1003" s="8" t="s">
        <v>4</v>
      </c>
      <c r="E1003" s="8" t="s">
        <v>1970</v>
      </c>
      <c r="G1003" s="26" t="str">
        <f t="shared" si="30"/>
        <v>173</v>
      </c>
      <c r="H1003" s="25" t="s">
        <v>2387</v>
      </c>
      <c r="I1003" s="8" t="str">
        <f t="shared" si="31"/>
        <v>Davon ab: Vom Organträger an die Organgesellschaft zum Ausgleich eines sonst entstehenden Jahresfehlbetrags zu leistender Betrag</v>
      </c>
    </row>
    <row r="1004" spans="1:9" x14ac:dyDescent="0.55000000000000004">
      <c r="A1004" s="8" t="s">
        <v>1969</v>
      </c>
      <c r="B1004" s="8" t="s">
        <v>4</v>
      </c>
      <c r="C1004" s="8" t="s">
        <v>303</v>
      </c>
      <c r="D1004" s="8" t="s">
        <v>4</v>
      </c>
      <c r="E1004" s="8" t="s">
        <v>1968</v>
      </c>
      <c r="G1004" s="26" t="str">
        <f t="shared" si="30"/>
        <v>174</v>
      </c>
      <c r="H1004" s="25" t="s">
        <v>2387</v>
      </c>
      <c r="I1004" s="8" t="str">
        <f t="shared" si="31"/>
        <v>Dazu: Von der Organgesellschaft geleistete Ausgleichszahlungen an außenstehende Anteilseigner (§ 4 Abs. 5 Satz 1 Nr. 9 EStG)</v>
      </c>
    </row>
    <row r="1005" spans="1:9" x14ac:dyDescent="0.55000000000000004">
      <c r="A1005" s="8" t="s">
        <v>1967</v>
      </c>
      <c r="B1005" s="8" t="s">
        <v>4</v>
      </c>
      <c r="C1005" s="8" t="s">
        <v>304</v>
      </c>
      <c r="D1005" s="8" t="s">
        <v>4</v>
      </c>
      <c r="E1005" s="8" t="s">
        <v>1966</v>
      </c>
      <c r="G1005" s="26" t="str">
        <f t="shared" si="30"/>
        <v>175</v>
      </c>
      <c r="H1005" s="25" t="s">
        <v>2387</v>
      </c>
      <c r="I1005" s="8" t="str">
        <f t="shared" si="31"/>
        <v>Dazu: An den Organträger geleistete verdeckte Gewinnausschüttungen (R 14.6 Abs. 4 Satz 1 KStR 2015)</v>
      </c>
    </row>
    <row r="1006" spans="1:9" x14ac:dyDescent="0.55000000000000004">
      <c r="A1006" s="8" t="s">
        <v>1965</v>
      </c>
      <c r="B1006" s="8" t="s">
        <v>4</v>
      </c>
      <c r="C1006" s="8" t="s">
        <v>305</v>
      </c>
      <c r="D1006" s="8" t="s">
        <v>4</v>
      </c>
      <c r="E1006" s="8" t="s">
        <v>1964</v>
      </c>
      <c r="G1006" s="26" t="str">
        <f t="shared" si="30"/>
        <v>176</v>
      </c>
      <c r="H1006" s="25" t="s">
        <v>2387</v>
      </c>
      <c r="I1006" s="8" t="str">
        <f t="shared" si="31"/>
        <v>Dazu: An außenstehende Anteilseigner geleistete verdeckte Gewinnausschüttungen (R 14.6 Abs. 4 Satz 4 KStR 2015)</v>
      </c>
    </row>
    <row r="1007" spans="1:9" x14ac:dyDescent="0.55000000000000004">
      <c r="A1007" s="8" t="s">
        <v>1963</v>
      </c>
      <c r="B1007" s="8" t="s">
        <v>4</v>
      </c>
      <c r="C1007" s="8" t="s">
        <v>428</v>
      </c>
      <c r="D1007" s="8" t="s">
        <v>4</v>
      </c>
      <c r="E1007" s="8" t="s">
        <v>1962</v>
      </c>
      <c r="G1007" s="26" t="str">
        <f t="shared" si="30"/>
        <v>S.14</v>
      </c>
      <c r="H1007" s="25" t="s">
        <v>2387</v>
      </c>
      <c r="I1007" s="8" t="str">
        <f t="shared" si="31"/>
        <v>Summe Gewinnkorrekturen bei Organschaft</v>
      </c>
    </row>
    <row r="1008" spans="1:9" x14ac:dyDescent="0.55000000000000004">
      <c r="A1008" s="8" t="s">
        <v>1961</v>
      </c>
      <c r="B1008" s="8" t="s">
        <v>4</v>
      </c>
      <c r="C1008" s="8" t="s">
        <v>193</v>
      </c>
      <c r="D1008" s="8" t="s">
        <v>4</v>
      </c>
      <c r="E1008" s="8" t="s">
        <v>1103</v>
      </c>
      <c r="G1008" s="26" t="str">
        <f t="shared" si="30"/>
        <v>S.15</v>
      </c>
      <c r="H1008" s="25" t="s">
        <v>2387</v>
      </c>
      <c r="I1008" s="8" t="str">
        <f t="shared" si="31"/>
        <v>Zwischensumme</v>
      </c>
    </row>
    <row r="1009" spans="1:9" x14ac:dyDescent="0.55000000000000004">
      <c r="A1009" s="8" t="s">
        <v>4</v>
      </c>
      <c r="B1009" s="8" t="s">
        <v>4</v>
      </c>
      <c r="C1009" s="8" t="s">
        <v>4</v>
      </c>
      <c r="D1009" s="8" t="s">
        <v>4</v>
      </c>
      <c r="E1009" s="8" t="s">
        <v>4</v>
      </c>
      <c r="G1009" s="26" t="str">
        <f t="shared" si="30"/>
        <v/>
      </c>
      <c r="H1009" s="25" t="s">
        <v>2387</v>
      </c>
      <c r="I1009" s="8" t="str">
        <f t="shared" si="31"/>
        <v/>
      </c>
    </row>
    <row r="1010" spans="1:9" x14ac:dyDescent="0.55000000000000004">
      <c r="A1010" s="25" t="s">
        <v>4</v>
      </c>
      <c r="B1010" s="25" t="s">
        <v>4</v>
      </c>
      <c r="C1010" s="25" t="s">
        <v>415</v>
      </c>
      <c r="D1010" s="25" t="s">
        <v>4</v>
      </c>
      <c r="E1010" s="25" t="s">
        <v>4</v>
      </c>
      <c r="G1010" s="54" t="str">
        <f t="shared" si="30"/>
        <v/>
      </c>
      <c r="H1010" s="25" t="s">
        <v>2387</v>
      </c>
      <c r="I1010" s="25" t="str">
        <f t="shared" si="31"/>
        <v>Zinsschranke</v>
      </c>
    </row>
    <row r="1011" spans="1:9" x14ac:dyDescent="0.55000000000000004">
      <c r="A1011" s="8" t="s">
        <v>1960</v>
      </c>
      <c r="B1011" s="8" t="s">
        <v>4</v>
      </c>
      <c r="C1011" s="8" t="s">
        <v>1959</v>
      </c>
      <c r="D1011" s="8" t="s">
        <v>4</v>
      </c>
      <c r="E1011" s="8" t="s">
        <v>1958</v>
      </c>
      <c r="G1011" s="26" t="str">
        <f t="shared" si="30"/>
        <v>177</v>
      </c>
      <c r="H1011" s="25" t="s">
        <v>2387</v>
      </c>
      <c r="I1011" s="8" t="str">
        <f t="shared" si="31"/>
        <v>Nicht bei Organgesellschaften: Dazu: Zinsaufwendungen i. S. des § 4h Abs. 3 Satz 2 und 4 EStG des laufenden Wirtschaftsjahres (Betrag lt. Zeile 11 der Anlage Zinsschranke)</v>
      </c>
    </row>
    <row r="1012" spans="1:9" x14ac:dyDescent="0.55000000000000004">
      <c r="A1012" s="8" t="s">
        <v>1957</v>
      </c>
      <c r="B1012" s="8" t="s">
        <v>4</v>
      </c>
      <c r="C1012" s="8" t="s">
        <v>306</v>
      </c>
      <c r="D1012" s="8" t="s">
        <v>4</v>
      </c>
      <c r="E1012" s="8" t="s">
        <v>1956</v>
      </c>
      <c r="G1012" s="26" t="str">
        <f t="shared" si="30"/>
        <v>178</v>
      </c>
      <c r="H1012" s="25" t="s">
        <v>2387</v>
      </c>
      <c r="I1012" s="8" t="str">
        <f t="shared" si="31"/>
        <v>Dazu: Zinsaufwendungen i. S. des § 4h Abs. 3 Satz 2 und 4 EStG des laufenden Wirtschaftsjahres der Organgesellschaft(en) (Betrag lt. Zeile 12 der Anlage Zinsschranke)</v>
      </c>
    </row>
    <row r="1013" spans="1:9" x14ac:dyDescent="0.55000000000000004">
      <c r="A1013" s="8" t="s">
        <v>1955</v>
      </c>
      <c r="B1013" s="8" t="s">
        <v>4</v>
      </c>
      <c r="C1013" s="8" t="s">
        <v>307</v>
      </c>
      <c r="D1013" s="8" t="s">
        <v>4</v>
      </c>
      <c r="E1013" s="8" t="s">
        <v>1954</v>
      </c>
      <c r="G1013" s="26" t="str">
        <f t="shared" si="30"/>
        <v>179</v>
      </c>
      <c r="H1013" s="25" t="s">
        <v>2387</v>
      </c>
      <c r="I1013" s="8" t="str">
        <f t="shared" si="31"/>
        <v>Davon ab: Nach Anwendung des § 4h EStG i. V. mit § 8 Abs. 1, § 8a KStG als Betriebsausgaben abziehbare Zinsaufwendungen (Betrag lt. Zeile 24 der Anlage Zinsschranke)</v>
      </c>
    </row>
    <row r="1014" spans="1:9" x14ac:dyDescent="0.55000000000000004">
      <c r="A1014" s="8" t="s">
        <v>1953</v>
      </c>
      <c r="B1014" s="8" t="s">
        <v>4</v>
      </c>
      <c r="C1014" s="8" t="s">
        <v>1952</v>
      </c>
      <c r="D1014" s="8" t="s">
        <v>4</v>
      </c>
      <c r="E1014" s="8" t="s">
        <v>1104</v>
      </c>
      <c r="G1014" s="26" t="str">
        <f t="shared" si="30"/>
        <v>180</v>
      </c>
      <c r="H1014" s="25" t="s">
        <v>2387</v>
      </c>
      <c r="I1014" s="8" t="str">
        <f t="shared" si="31"/>
        <v>Einkünfte aus Gewerbebetrieb (Übertrag nach Zeile 2, 3 oder 4 der Anlage ZVE)</v>
      </c>
    </row>
    <row r="1015" spans="1:9" x14ac:dyDescent="0.55000000000000004">
      <c r="A1015" s="25" t="s">
        <v>1951</v>
      </c>
      <c r="G1015" s="54" t="str">
        <f t="shared" si="30"/>
        <v>Anlage Zinsschranke</v>
      </c>
      <c r="H1015" s="25" t="s">
        <v>1951</v>
      </c>
      <c r="I1015" s="8">
        <f t="shared" si="31"/>
        <v>0</v>
      </c>
    </row>
    <row r="1016" spans="1:9" x14ac:dyDescent="0.55000000000000004">
      <c r="A1016" s="25" t="s">
        <v>957</v>
      </c>
      <c r="B1016" s="25" t="s">
        <v>4</v>
      </c>
      <c r="C1016" s="25" t="s">
        <v>242</v>
      </c>
      <c r="D1016" s="25" t="s">
        <v>1593</v>
      </c>
      <c r="G1016" s="54" t="str">
        <f t="shared" si="30"/>
        <v>Zeile</v>
      </c>
      <c r="H1016" s="25" t="s">
        <v>1951</v>
      </c>
      <c r="I1016" s="25" t="str">
        <f t="shared" si="31"/>
        <v>Bezeichnung</v>
      </c>
    </row>
    <row r="1017" spans="1:9" x14ac:dyDescent="0.55000000000000004">
      <c r="A1017" s="25" t="s">
        <v>4</v>
      </c>
      <c r="B1017" s="25" t="s">
        <v>4</v>
      </c>
      <c r="C1017" s="25" t="s">
        <v>624</v>
      </c>
      <c r="D1017" s="25" t="s">
        <v>4</v>
      </c>
      <c r="G1017" s="54" t="str">
        <f t="shared" si="30"/>
        <v/>
      </c>
      <c r="H1017" s="25" t="s">
        <v>1951</v>
      </c>
      <c r="I1017" s="25" t="str">
        <f t="shared" si="31"/>
        <v>Ermittlung des steuerlichen EBITDA</v>
      </c>
    </row>
    <row r="1018" spans="1:9" x14ac:dyDescent="0.55000000000000004">
      <c r="A1018" s="8" t="s">
        <v>1950</v>
      </c>
      <c r="B1018" s="8" t="s">
        <v>4</v>
      </c>
      <c r="C1018" s="8" t="s">
        <v>571</v>
      </c>
      <c r="D1018" s="8" t="s">
        <v>1170</v>
      </c>
      <c r="G1018" s="26" t="str">
        <f t="shared" si="30"/>
        <v>0.1</v>
      </c>
      <c r="H1018" s="25" t="s">
        <v>1951</v>
      </c>
      <c r="I1018" s="8" t="str">
        <f t="shared" si="31"/>
        <v>Einkommen der Körperschaft im Sinne des § 8 Abs. 1 KStG vor Anwendung des § 4h EStG und § 10d EStG</v>
      </c>
    </row>
    <row r="1019" spans="1:9" x14ac:dyDescent="0.55000000000000004">
      <c r="A1019" s="8" t="s">
        <v>1949</v>
      </c>
      <c r="B1019" s="8" t="s">
        <v>4</v>
      </c>
      <c r="C1019" s="8" t="s">
        <v>572</v>
      </c>
      <c r="D1019" s="8" t="s">
        <v>1171</v>
      </c>
      <c r="G1019" s="26" t="str">
        <f t="shared" si="30"/>
        <v>0.2</v>
      </c>
      <c r="H1019" s="25" t="s">
        <v>1951</v>
      </c>
      <c r="I1019" s="8" t="str">
        <f t="shared" si="31"/>
        <v>Dazu: Abziehbare Zuwendungen für steuerbegünstigte Zwecke (inkl. Organgesellschaften)</v>
      </c>
    </row>
    <row r="1020" spans="1:9" x14ac:dyDescent="0.55000000000000004">
      <c r="A1020" s="8" t="s">
        <v>1948</v>
      </c>
      <c r="B1020" s="8" t="s">
        <v>4</v>
      </c>
      <c r="C1020" s="8" t="s">
        <v>573</v>
      </c>
      <c r="D1020" s="8" t="s">
        <v>1947</v>
      </c>
      <c r="G1020" s="26" t="str">
        <f t="shared" si="30"/>
        <v>0.3</v>
      </c>
      <c r="H1020" s="25" t="s">
        <v>1951</v>
      </c>
      <c r="I1020" s="8" t="str">
        <f t="shared" si="31"/>
        <v>Dazu: Eigene gebuchte Zinsaufwendungen des laufenden Wirtschaftsjahres i. S. des § 4h Abs. 3 Satz 2 und 4 EStG (Erfassung mit +)</v>
      </c>
    </row>
    <row r="1021" spans="1:9" x14ac:dyDescent="0.55000000000000004">
      <c r="A1021" s="8" t="s">
        <v>1946</v>
      </c>
      <c r="B1021" s="8" t="s">
        <v>4</v>
      </c>
      <c r="C1021" s="8" t="s">
        <v>574</v>
      </c>
      <c r="D1021" s="8" t="s">
        <v>1945</v>
      </c>
      <c r="G1021" s="26" t="str">
        <f t="shared" si="30"/>
        <v>0.4</v>
      </c>
      <c r="H1021" s="25" t="s">
        <v>1951</v>
      </c>
      <c r="I1021" s="8" t="str">
        <f t="shared" si="31"/>
        <v>Dazu: Zinsaufwendungen von vermögensverwaltenden PersG und Treuhandgesellschaften</v>
      </c>
    </row>
    <row r="1022" spans="1:9" x14ac:dyDescent="0.55000000000000004">
      <c r="A1022" s="8" t="s">
        <v>1944</v>
      </c>
      <c r="B1022" s="8" t="s">
        <v>4</v>
      </c>
      <c r="C1022" s="8" t="s">
        <v>575</v>
      </c>
      <c r="D1022" s="8" t="s">
        <v>1943</v>
      </c>
      <c r="G1022" s="26" t="str">
        <f t="shared" si="30"/>
        <v>0.5</v>
      </c>
      <c r="H1022" s="25" t="s">
        <v>1951</v>
      </c>
      <c r="I1022" s="8" t="str">
        <f t="shared" si="31"/>
        <v>Dazu: Zinsaufwendungen des laufenden Wirtschaftsjahres der Organgesellschaften</v>
      </c>
    </row>
    <row r="1023" spans="1:9" x14ac:dyDescent="0.55000000000000004">
      <c r="A1023" s="8" t="s">
        <v>1942</v>
      </c>
      <c r="B1023" s="8" t="s">
        <v>4</v>
      </c>
      <c r="C1023" s="8" t="s">
        <v>576</v>
      </c>
      <c r="D1023" s="8" t="s">
        <v>1941</v>
      </c>
      <c r="G1023" s="26" t="str">
        <f t="shared" si="30"/>
        <v>0.6</v>
      </c>
      <c r="H1023" s="25" t="s">
        <v>1951</v>
      </c>
      <c r="I1023" s="8" t="str">
        <f t="shared" si="31"/>
        <v>Davon ab: Eigene gebuchte Zinserträge des laufenden Wirtschaftsjahres (Erfassung mit +)</v>
      </c>
    </row>
    <row r="1024" spans="1:9" x14ac:dyDescent="0.55000000000000004">
      <c r="A1024" s="8" t="s">
        <v>1940</v>
      </c>
      <c r="B1024" s="8" t="s">
        <v>4</v>
      </c>
      <c r="C1024" s="8" t="s">
        <v>577</v>
      </c>
      <c r="D1024" s="8" t="s">
        <v>1939</v>
      </c>
      <c r="G1024" s="26" t="str">
        <f t="shared" si="30"/>
        <v>0.6.1</v>
      </c>
      <c r="H1024" s="25" t="s">
        <v>1951</v>
      </c>
      <c r="I1024" s="8" t="str">
        <f t="shared" si="31"/>
        <v>Davon ab: Eigene Zinserträge i.S. des §46 Abs. 1 Satz 1 InvStG i.V. mit § 4h Abs. 1 EStG aus Spezial- Investmentanteilen lt. gesonderter und einheitlicher Feststellung</v>
      </c>
    </row>
    <row r="1025" spans="1:9" x14ac:dyDescent="0.55000000000000004">
      <c r="A1025" s="8" t="s">
        <v>1938</v>
      </c>
      <c r="B1025" s="8" t="s">
        <v>4</v>
      </c>
      <c r="C1025" s="8" t="s">
        <v>578</v>
      </c>
      <c r="D1025" s="8" t="s">
        <v>1937</v>
      </c>
      <c r="G1025" s="26" t="str">
        <f t="shared" ref="G1025:G1088" si="32">A1025</f>
        <v>0.7</v>
      </c>
      <c r="H1025" s="25" t="s">
        <v>1951</v>
      </c>
      <c r="I1025" s="8" t="str">
        <f t="shared" ref="I1025:I1088" si="33">C1025</f>
        <v>Davon ab: Zinserträge von vermögensverwaltenden PersG und Treuhandgesellschaften</v>
      </c>
    </row>
    <row r="1026" spans="1:9" x14ac:dyDescent="0.55000000000000004">
      <c r="A1026" s="8" t="s">
        <v>1936</v>
      </c>
      <c r="B1026" s="8" t="s">
        <v>4</v>
      </c>
      <c r="C1026" s="8" t="s">
        <v>579</v>
      </c>
      <c r="D1026" s="8" t="s">
        <v>1935</v>
      </c>
      <c r="G1026" s="26" t="str">
        <f t="shared" si="32"/>
        <v>0.8</v>
      </c>
      <c r="H1026" s="25" t="s">
        <v>1951</v>
      </c>
      <c r="I1026" s="8" t="str">
        <f t="shared" si="33"/>
        <v>Davon ab: Zinserträge des laufenden Wirtschaftsjahres der Organgesellschaften</v>
      </c>
    </row>
    <row r="1027" spans="1:9" x14ac:dyDescent="0.55000000000000004">
      <c r="A1027" s="8" t="s">
        <v>1081</v>
      </c>
      <c r="B1027" s="8" t="s">
        <v>4</v>
      </c>
      <c r="C1027" s="8" t="s">
        <v>580</v>
      </c>
      <c r="D1027" s="8" t="s">
        <v>1172</v>
      </c>
      <c r="G1027" s="26" t="str">
        <f t="shared" si="32"/>
        <v>1</v>
      </c>
      <c r="H1027" s="25" t="s">
        <v>1951</v>
      </c>
      <c r="I1027" s="8" t="str">
        <f t="shared" si="33"/>
        <v>Einkommen vor Verlustnutzung und Zinsschranke</v>
      </c>
    </row>
    <row r="1028" spans="1:9" x14ac:dyDescent="0.55000000000000004">
      <c r="A1028" s="8" t="s">
        <v>1934</v>
      </c>
      <c r="B1028" s="8" t="s">
        <v>4</v>
      </c>
      <c r="C1028" s="8" t="s">
        <v>589</v>
      </c>
      <c r="D1028" s="8" t="s">
        <v>1933</v>
      </c>
      <c r="G1028" s="26" t="str">
        <f t="shared" si="32"/>
        <v>2.1</v>
      </c>
      <c r="H1028" s="25" t="s">
        <v>1951</v>
      </c>
      <c r="I1028" s="8" t="str">
        <f t="shared" si="33"/>
        <v>Dazu / Davon ab: Einkommen vor Verlustnutzung und Zinsschranke - Korrektur (Vorschlagswert: eigenes zvE der Organgesellschaft)</v>
      </c>
    </row>
    <row r="1029" spans="1:9" x14ac:dyDescent="0.55000000000000004">
      <c r="A1029" s="8" t="s">
        <v>1932</v>
      </c>
      <c r="B1029" s="8" t="s">
        <v>4</v>
      </c>
      <c r="C1029" s="8" t="s">
        <v>590</v>
      </c>
      <c r="D1029" s="8" t="s">
        <v>1931</v>
      </c>
      <c r="G1029" s="26" t="str">
        <f t="shared" si="32"/>
        <v>2.2</v>
      </c>
      <c r="H1029" s="25" t="s">
        <v>1951</v>
      </c>
      <c r="I1029" s="8" t="str">
        <f t="shared" si="33"/>
        <v>Davon ab / Dazu: Ergebnisse aus Personengesellschaften</v>
      </c>
    </row>
    <row r="1030" spans="1:9" x14ac:dyDescent="0.55000000000000004">
      <c r="A1030" s="8" t="s">
        <v>1930</v>
      </c>
      <c r="B1030" s="8" t="s">
        <v>4</v>
      </c>
      <c r="C1030" s="8" t="s">
        <v>1929</v>
      </c>
      <c r="D1030" s="8" t="s">
        <v>1928</v>
      </c>
      <c r="G1030" s="26" t="str">
        <f t="shared" si="32"/>
        <v>2.3</v>
      </c>
      <c r="H1030" s="25" t="s">
        <v>1951</v>
      </c>
      <c r="I1030" s="8" t="str">
        <f t="shared" si="33"/>
        <v>Davon ab / Dazu: Ergebnisse aus Personengesellschaften der Organgesellschaften</v>
      </c>
    </row>
    <row r="1031" spans="1:9" x14ac:dyDescent="0.55000000000000004">
      <c r="A1031" s="8" t="s">
        <v>1927</v>
      </c>
      <c r="B1031" s="8" t="s">
        <v>4</v>
      </c>
      <c r="C1031" s="8" t="s">
        <v>591</v>
      </c>
      <c r="D1031" s="8" t="s">
        <v>1926</v>
      </c>
      <c r="G1031" s="26" t="str">
        <f t="shared" si="32"/>
        <v>2.4</v>
      </c>
      <c r="H1031" s="25" t="s">
        <v>1951</v>
      </c>
      <c r="I1031" s="8" t="str">
        <f t="shared" si="33"/>
        <v xml:space="preserve">Dazu: Abgesetzte Abschreibungen i.S. des § 6 Abs. 2 Satz 1, § 6 Abs. 2a Satz 2 und § 7 EStG </v>
      </c>
    </row>
    <row r="1032" spans="1:9" x14ac:dyDescent="0.55000000000000004">
      <c r="A1032" s="8" t="s">
        <v>1925</v>
      </c>
      <c r="B1032" s="8" t="s">
        <v>4</v>
      </c>
      <c r="C1032" s="8" t="s">
        <v>592</v>
      </c>
      <c r="D1032" s="8" t="s">
        <v>1924</v>
      </c>
      <c r="G1032" s="26" t="str">
        <f t="shared" si="32"/>
        <v>2.4.1</v>
      </c>
      <c r="H1032" s="25" t="s">
        <v>1951</v>
      </c>
      <c r="I1032" s="8" t="str">
        <f t="shared" si="33"/>
        <v>Dazu: Abgesetzte handelsrechtliche Abschreibungen</v>
      </c>
    </row>
    <row r="1033" spans="1:9" x14ac:dyDescent="0.55000000000000004">
      <c r="A1033" s="8" t="s">
        <v>1923</v>
      </c>
      <c r="B1033" s="8" t="s">
        <v>4</v>
      </c>
      <c r="C1033" s="8" t="s">
        <v>593</v>
      </c>
      <c r="D1033" s="8" t="s">
        <v>1922</v>
      </c>
      <c r="G1033" s="26" t="str">
        <f t="shared" si="32"/>
        <v>2.4.2</v>
      </c>
      <c r="H1033" s="25" t="s">
        <v>1951</v>
      </c>
      <c r="I1033" s="8" t="str">
        <f t="shared" si="33"/>
        <v>Dazu: Abgesetzte steuerrechtliche Mehr-AfA</v>
      </c>
    </row>
    <row r="1034" spans="1:9" x14ac:dyDescent="0.55000000000000004">
      <c r="A1034" s="8" t="s">
        <v>1921</v>
      </c>
      <c r="B1034" s="8" t="s">
        <v>4</v>
      </c>
      <c r="C1034" s="8" t="s">
        <v>1920</v>
      </c>
      <c r="D1034" s="8" t="s">
        <v>1919</v>
      </c>
      <c r="G1034" s="26" t="str">
        <f t="shared" si="32"/>
        <v>2.5</v>
      </c>
      <c r="H1034" s="25" t="s">
        <v>1951</v>
      </c>
      <c r="I1034" s="8" t="str">
        <f t="shared" si="33"/>
        <v>Dazu: Abgesetzte Abschreibungen i.S. des § 6 Abs. 2 Satz 1, § 6 Abs. 2a Satz 2 und § 7 EStG (Abschreibungen der Organgesellschaften / Gesellschafter von V+V PersG / Treugeber)</v>
      </c>
    </row>
    <row r="1035" spans="1:9" x14ac:dyDescent="0.55000000000000004">
      <c r="A1035" s="8" t="s">
        <v>1918</v>
      </c>
      <c r="B1035" s="8" t="s">
        <v>4</v>
      </c>
      <c r="C1035" s="8" t="s">
        <v>594</v>
      </c>
      <c r="D1035" s="8" t="s">
        <v>1917</v>
      </c>
      <c r="G1035" s="26" t="str">
        <f t="shared" si="32"/>
        <v>2.6</v>
      </c>
      <c r="H1035" s="25" t="s">
        <v>1951</v>
      </c>
      <c r="I1035" s="8" t="str">
        <f t="shared" si="33"/>
        <v>Dazu / Davon ab: Manuelle Korrektur</v>
      </c>
    </row>
    <row r="1036" spans="1:9" x14ac:dyDescent="0.55000000000000004">
      <c r="A1036" s="8" t="s">
        <v>1155</v>
      </c>
      <c r="B1036" s="8" t="s">
        <v>4</v>
      </c>
      <c r="C1036" s="8" t="s">
        <v>588</v>
      </c>
      <c r="D1036" s="8" t="s">
        <v>1173</v>
      </c>
      <c r="G1036" s="26" t="str">
        <f t="shared" si="32"/>
        <v>2</v>
      </c>
      <c r="H1036" s="25" t="s">
        <v>1951</v>
      </c>
      <c r="I1036" s="8" t="str">
        <f t="shared" si="33"/>
        <v>Steuerliches EBITDA</v>
      </c>
    </row>
    <row r="1037" spans="1:9" x14ac:dyDescent="0.55000000000000004">
      <c r="A1037" s="8" t="s">
        <v>4</v>
      </c>
      <c r="B1037" s="8" t="s">
        <v>4</v>
      </c>
      <c r="C1037" s="8" t="s">
        <v>4</v>
      </c>
      <c r="D1037" s="8" t="s">
        <v>4</v>
      </c>
      <c r="G1037" s="26" t="str">
        <f t="shared" si="32"/>
        <v/>
      </c>
      <c r="H1037" s="25" t="s">
        <v>1951</v>
      </c>
      <c r="I1037" s="8" t="str">
        <f t="shared" si="33"/>
        <v/>
      </c>
    </row>
    <row r="1038" spans="1:9" x14ac:dyDescent="0.55000000000000004">
      <c r="A1038" s="25" t="s">
        <v>4</v>
      </c>
      <c r="B1038" s="25" t="s">
        <v>4</v>
      </c>
      <c r="C1038" s="25" t="s">
        <v>630</v>
      </c>
      <c r="D1038" s="25" t="s">
        <v>4</v>
      </c>
      <c r="G1038" s="54" t="str">
        <f t="shared" si="32"/>
        <v/>
      </c>
      <c r="H1038" s="25" t="s">
        <v>1951</v>
      </c>
      <c r="I1038" s="25" t="str">
        <f t="shared" si="33"/>
        <v>Abziehbare Zinsen und Zinsvortrag ( § 4h EStG i.V. mit § 8 Abs. 1, § 8a KStG)</v>
      </c>
    </row>
    <row r="1039" spans="1:9" x14ac:dyDescent="0.55000000000000004">
      <c r="A1039" s="8" t="s">
        <v>1157</v>
      </c>
      <c r="B1039" s="8" t="s">
        <v>4</v>
      </c>
      <c r="C1039" s="8" t="s">
        <v>603</v>
      </c>
      <c r="D1039" s="8" t="s">
        <v>1916</v>
      </c>
      <c r="G1039" s="26" t="str">
        <f t="shared" si="32"/>
        <v>5</v>
      </c>
      <c r="H1039" s="25" t="s">
        <v>1951</v>
      </c>
      <c r="I1039" s="8" t="str">
        <f t="shared" si="33"/>
        <v>Zinsvortrag zum Schluss des vorangegangenen Wirtschaftsjahres</v>
      </c>
    </row>
    <row r="1040" spans="1:9" x14ac:dyDescent="0.55000000000000004">
      <c r="A1040" s="8" t="s">
        <v>1306</v>
      </c>
      <c r="B1040" s="8" t="s">
        <v>4</v>
      </c>
      <c r="C1040" s="8" t="s">
        <v>1915</v>
      </c>
      <c r="D1040" s="8" t="s">
        <v>1914</v>
      </c>
      <c r="G1040" s="26" t="str">
        <f t="shared" si="32"/>
        <v>6</v>
      </c>
      <c r="H1040" s="25" t="s">
        <v>1951</v>
      </c>
      <c r="I1040" s="8" t="str">
        <f t="shared" si="33"/>
        <v>Davon ab: Untergang des fortführungsgebundenen Zinsvortrags aufgrund eines schädlichen Ereignisses: i. S. des § 8d Abs. 2 KStG (Betrag lt. Zeile 28)</v>
      </c>
    </row>
    <row r="1041" spans="1:9" x14ac:dyDescent="0.55000000000000004">
      <c r="A1041" s="8" t="s">
        <v>1304</v>
      </c>
      <c r="B1041" s="8" t="s">
        <v>4</v>
      </c>
      <c r="C1041" s="8" t="s">
        <v>1913</v>
      </c>
      <c r="D1041" s="8" t="s">
        <v>1912</v>
      </c>
      <c r="G1041" s="26" t="str">
        <f t="shared" si="32"/>
        <v>7</v>
      </c>
      <c r="H1041" s="25" t="s">
        <v>1951</v>
      </c>
      <c r="I1041" s="8" t="str">
        <f t="shared" si="33"/>
        <v>Dazu: Erhalt des fortführungsgebundenen Zinsvortrags nach § 8a Abs. 1 Satz 3 i.V. mit § 8d Abs. 2 Satz 1, zweiter Halbsatz KStG durch entsprechende Anwendung des § 8c Abs. 1 Satz 6 bis 9 KStG bezogen auf die zum Schluss des vorangegangenen Wirtschaftsjahres vorhandenen stillen Reserven (höchstens Betrag lt. Zeile 6; lt. gesonderter Ermittlung)</v>
      </c>
    </row>
    <row r="1042" spans="1:9" x14ac:dyDescent="0.55000000000000004">
      <c r="A1042" s="8" t="s">
        <v>1303</v>
      </c>
      <c r="B1042" s="8" t="s">
        <v>4</v>
      </c>
      <c r="C1042" s="8" t="s">
        <v>614</v>
      </c>
      <c r="D1042" s="8" t="s">
        <v>1911</v>
      </c>
      <c r="G1042" s="26" t="str">
        <f t="shared" si="32"/>
        <v>8</v>
      </c>
      <c r="H1042" s="25" t="s">
        <v>1951</v>
      </c>
      <c r="I1042" s="8" t="str">
        <f t="shared" si="33"/>
        <v>Davon ab: Verringerung des Zinsvortrags aufgrund eines schädlichen Beteiligungserwerbs (§ 8a Abs. 1 Satz 3 KStG, § 8c KStG)</v>
      </c>
    </row>
    <row r="1043" spans="1:9" x14ac:dyDescent="0.55000000000000004">
      <c r="A1043" s="8" t="s">
        <v>1910</v>
      </c>
      <c r="B1043" s="8" t="s">
        <v>4</v>
      </c>
      <c r="C1043" s="8" t="s">
        <v>617</v>
      </c>
      <c r="D1043" s="8" t="s">
        <v>1909</v>
      </c>
      <c r="G1043" s="26" t="str">
        <f t="shared" si="32"/>
        <v>8a</v>
      </c>
      <c r="H1043" s="25" t="s">
        <v>1951</v>
      </c>
      <c r="I1043" s="8" t="str">
        <f t="shared" si="33"/>
        <v>Davon ab: Verringerung des Zinsvortrags durch Abspaltung (§ 15 Abs. 3, § 16 UmwStG)</v>
      </c>
    </row>
    <row r="1044" spans="1:9" x14ac:dyDescent="0.55000000000000004">
      <c r="A1044" s="8" t="s">
        <v>1301</v>
      </c>
      <c r="B1044" s="8" t="s">
        <v>4</v>
      </c>
      <c r="C1044" s="8" t="s">
        <v>618</v>
      </c>
      <c r="D1044" s="8" t="s">
        <v>1908</v>
      </c>
      <c r="G1044" s="26" t="str">
        <f t="shared" si="32"/>
        <v>9</v>
      </c>
      <c r="H1044" s="25" t="s">
        <v>1951</v>
      </c>
      <c r="I1044" s="8" t="str">
        <f t="shared" si="33"/>
        <v>Davon ab: Verringerung des Zinsvortrags (ggf. unter Beachtung der § 2 Abs. 4 Satz 1, § 20 Abs. 6 Satz 4 UmwStG), insbesondere durch: Aufgabe oder Übertragung eines Betriebs oder Teilbetriebs (§ 4h Abs. 5 EStG i. V. mit § 8a Abs. 1 KStG) oder Ausscheiden einer Organgesellschaft aus dem Organkreis (§ 15 Satz 1 Nr. 3 KStG, § 4h Abs. 5 EStG i. V. mit § 8a Abs. 1 KStG)</v>
      </c>
    </row>
    <row r="1045" spans="1:9" x14ac:dyDescent="0.55000000000000004">
      <c r="A1045" s="8" t="s">
        <v>4</v>
      </c>
      <c r="B1045" s="8" t="s">
        <v>4</v>
      </c>
      <c r="C1045" s="8" t="s">
        <v>4</v>
      </c>
      <c r="D1045" s="8" t="s">
        <v>4</v>
      </c>
      <c r="G1045" s="26" t="str">
        <f t="shared" si="32"/>
        <v/>
      </c>
      <c r="H1045" s="25" t="s">
        <v>1951</v>
      </c>
      <c r="I1045" s="8" t="str">
        <f t="shared" si="33"/>
        <v/>
      </c>
    </row>
    <row r="1046" spans="1:9" x14ac:dyDescent="0.55000000000000004">
      <c r="A1046" s="25" t="s">
        <v>4</v>
      </c>
      <c r="B1046" s="25" t="s">
        <v>4</v>
      </c>
      <c r="C1046" s="25" t="s">
        <v>631</v>
      </c>
      <c r="D1046" s="25" t="s">
        <v>4</v>
      </c>
      <c r="G1046" s="54" t="str">
        <f t="shared" si="32"/>
        <v/>
      </c>
      <c r="H1046" s="25" t="s">
        <v>1951</v>
      </c>
      <c r="I1046" s="25" t="str">
        <f t="shared" si="33"/>
        <v xml:space="preserve">Zeilen 11 bis 25: Nicht bei Organgesellschaften </v>
      </c>
    </row>
    <row r="1047" spans="1:9" x14ac:dyDescent="0.55000000000000004">
      <c r="A1047" s="8" t="s">
        <v>1907</v>
      </c>
      <c r="B1047" s="8" t="s">
        <v>4</v>
      </c>
      <c r="C1047" s="8" t="s">
        <v>1906</v>
      </c>
      <c r="D1047" s="8" t="s">
        <v>1905</v>
      </c>
      <c r="G1047" s="26" t="str">
        <f t="shared" si="32"/>
        <v>11.1</v>
      </c>
      <c r="H1047" s="25" t="s">
        <v>1951</v>
      </c>
      <c r="I1047" s="8" t="str">
        <f t="shared" si="33"/>
        <v>Eigene gebuchte Zinsaufwendungen des laufenden Wirtschaftsjahres i. S. des § 4h Abs. 3 Satz 2 und 4 EStG</v>
      </c>
    </row>
    <row r="1048" spans="1:9" x14ac:dyDescent="0.55000000000000004">
      <c r="A1048" s="8" t="s">
        <v>1904</v>
      </c>
      <c r="B1048" s="8" t="s">
        <v>4</v>
      </c>
      <c r="C1048" s="8" t="s">
        <v>584</v>
      </c>
      <c r="D1048" s="8" t="s">
        <v>1903</v>
      </c>
      <c r="G1048" s="26" t="str">
        <f t="shared" si="32"/>
        <v>11.2</v>
      </c>
      <c r="H1048" s="25" t="s">
        <v>1951</v>
      </c>
      <c r="I1048" s="8" t="str">
        <f t="shared" si="33"/>
        <v>Zinsaufwendungen von vermögensverwaltenden PersG und Treuhandgesellschaften</v>
      </c>
    </row>
    <row r="1049" spans="1:9" x14ac:dyDescent="0.55000000000000004">
      <c r="A1049" s="8" t="s">
        <v>1297</v>
      </c>
      <c r="B1049" s="8" t="s">
        <v>4</v>
      </c>
      <c r="C1049" s="8" t="s">
        <v>583</v>
      </c>
      <c r="D1049" s="8" t="s">
        <v>1902</v>
      </c>
      <c r="G1049" s="26" t="str">
        <f t="shared" si="32"/>
        <v>11</v>
      </c>
      <c r="H1049" s="25" t="s">
        <v>1951</v>
      </c>
      <c r="I1049" s="8" t="str">
        <f t="shared" si="33"/>
        <v>Dazu: Zinsaufwendungen des laufenden Wirtschaftsjahres i. S. des § 4h Abs. 3 Satz 2 und 4 EStG (Übertrag nach Zeile 177 Anlage GK)</v>
      </c>
    </row>
    <row r="1050" spans="1:9" x14ac:dyDescent="0.55000000000000004">
      <c r="A1050" s="8" t="s">
        <v>1295</v>
      </c>
      <c r="B1050" s="8" t="s">
        <v>4</v>
      </c>
      <c r="C1050" s="8" t="s">
        <v>1901</v>
      </c>
      <c r="D1050" s="8" t="s">
        <v>1900</v>
      </c>
      <c r="G1050" s="26" t="str">
        <f t="shared" si="32"/>
        <v>12</v>
      </c>
      <c r="H1050" s="25" t="s">
        <v>1951</v>
      </c>
      <c r="I1050" s="8" t="str">
        <f t="shared" si="33"/>
        <v>Dazu: Zinsaufwendungen des laufenden Wirtschaftsjahres i. S. des § 4h Abs. 3 Satz 2 und 4 EStG der Organgesellschaft(en) lt. gesonderter und einheitlicher Feststellung(en) nach § 14 Abs. 5 KStG (Summe der Beträge lt. Zeile 30 aller Anlagen OT; Übertrag nach Zeile 178 der Anlage GK)</v>
      </c>
    </row>
    <row r="1051" spans="1:9" x14ac:dyDescent="0.55000000000000004">
      <c r="A1051" s="8" t="s">
        <v>1293</v>
      </c>
      <c r="B1051" s="8" t="s">
        <v>4</v>
      </c>
      <c r="C1051" s="8" t="s">
        <v>193</v>
      </c>
      <c r="D1051" s="8" t="s">
        <v>1899</v>
      </c>
      <c r="G1051" s="26" t="str">
        <f t="shared" si="32"/>
        <v>13</v>
      </c>
      <c r="H1051" s="25" t="s">
        <v>1951</v>
      </c>
      <c r="I1051" s="8" t="str">
        <f t="shared" si="33"/>
        <v>Zwischensumme</v>
      </c>
    </row>
    <row r="1052" spans="1:9" x14ac:dyDescent="0.55000000000000004">
      <c r="A1052" s="8" t="s">
        <v>1898</v>
      </c>
      <c r="B1052" s="8" t="s">
        <v>4</v>
      </c>
      <c r="C1052" s="8" t="s">
        <v>1897</v>
      </c>
      <c r="D1052" s="8" t="s">
        <v>1896</v>
      </c>
      <c r="G1052" s="26" t="str">
        <f t="shared" si="32"/>
        <v>14.1</v>
      </c>
      <c r="H1052" s="25" t="s">
        <v>1951</v>
      </c>
      <c r="I1052" s="8" t="str">
        <f t="shared" si="33"/>
        <v>Eigene gebuchte Zinserträge des laufenden Wirtschaftsjahres</v>
      </c>
    </row>
    <row r="1053" spans="1:9" x14ac:dyDescent="0.55000000000000004">
      <c r="A1053" s="8" t="s">
        <v>1895</v>
      </c>
      <c r="B1053" s="8" t="s">
        <v>4</v>
      </c>
      <c r="C1053" s="8" t="s">
        <v>585</v>
      </c>
      <c r="D1053" s="8" t="s">
        <v>1894</v>
      </c>
      <c r="G1053" s="26" t="str">
        <f t="shared" si="32"/>
        <v>14.2</v>
      </c>
      <c r="H1053" s="25" t="s">
        <v>1951</v>
      </c>
      <c r="I1053" s="8" t="str">
        <f t="shared" si="33"/>
        <v>Zinserträge von vermögensverwaltenden PersG und Treuhandgesellschaften</v>
      </c>
    </row>
    <row r="1054" spans="1:9" x14ac:dyDescent="0.55000000000000004">
      <c r="A1054" s="8" t="s">
        <v>1290</v>
      </c>
      <c r="B1054" s="8" t="s">
        <v>4</v>
      </c>
      <c r="C1054" s="8" t="s">
        <v>1383</v>
      </c>
      <c r="D1054" s="8" t="s">
        <v>1893</v>
      </c>
      <c r="G1054" s="26" t="str">
        <f t="shared" si="32"/>
        <v>14</v>
      </c>
      <c r="H1054" s="25" t="s">
        <v>1951</v>
      </c>
      <c r="I1054" s="8" t="str">
        <f t="shared" si="33"/>
        <v>Zinserträge des laufenden Wirtschaftsjahres i. S. des § 4h Abs. 3 Satz 3 und 4 EStG</v>
      </c>
    </row>
    <row r="1055" spans="1:9" x14ac:dyDescent="0.55000000000000004">
      <c r="A1055" s="8" t="s">
        <v>1216</v>
      </c>
      <c r="B1055" s="8" t="s">
        <v>4</v>
      </c>
      <c r="C1055" s="8" t="s">
        <v>1892</v>
      </c>
      <c r="D1055" s="8" t="s">
        <v>1891</v>
      </c>
      <c r="G1055" s="26" t="str">
        <f t="shared" si="32"/>
        <v>15</v>
      </c>
      <c r="H1055" s="25" t="s">
        <v>1951</v>
      </c>
      <c r="I1055" s="8" t="str">
        <f t="shared" si="33"/>
        <v>Zinserträge des laufenden Wirtschaftsjahres i. S. des § 4h Abs. 3 Satz 3 und 4 EStG der Organgesellschaft(en) lt. gesonderter und einheitlicher Feststellung(en) nach § 14 Abs. 5 KStG (Summe der Beträge lt. Zeile 31 aller Anlagen OT)</v>
      </c>
    </row>
    <row r="1056" spans="1:9" x14ac:dyDescent="0.55000000000000004">
      <c r="A1056" s="8" t="s">
        <v>1285</v>
      </c>
      <c r="B1056" s="8" t="s">
        <v>4</v>
      </c>
      <c r="C1056" s="8" t="s">
        <v>586</v>
      </c>
      <c r="D1056" s="8" t="s">
        <v>1890</v>
      </c>
      <c r="G1056" s="26" t="str">
        <f t="shared" si="32"/>
        <v>16</v>
      </c>
      <c r="H1056" s="25" t="s">
        <v>1951</v>
      </c>
      <c r="I1056" s="8" t="str">
        <f t="shared" si="33"/>
        <v>Zinserträge i. S. des § 46 Abs. 1 Satz 1 InvStG i.V. mit § 4h Abs. 1 EStG aus Spezial-Investmentanteilen lt. gesonderter und einheitlicher Feststellung</v>
      </c>
    </row>
    <row r="1057" spans="1:9" x14ac:dyDescent="0.55000000000000004">
      <c r="A1057" s="8" t="s">
        <v>1282</v>
      </c>
      <c r="B1057" s="8" t="s">
        <v>4</v>
      </c>
      <c r="C1057" s="8" t="s">
        <v>587</v>
      </c>
      <c r="D1057" s="8" t="s">
        <v>1889</v>
      </c>
      <c r="G1057" s="26" t="str">
        <f t="shared" si="32"/>
        <v>17</v>
      </c>
      <c r="H1057" s="25" t="s">
        <v>1951</v>
      </c>
      <c r="I1057" s="8" t="str">
        <f t="shared" si="33"/>
        <v>Nach § 4h Abs. 1 Satz 1 erster Halbsatz EStG abziehbarer Betrag: Niedrigerer Betrag aus Zeile 13 und der Summe der Beträge lt. Zeilen 14 bis 16</v>
      </c>
    </row>
    <row r="1058" spans="1:9" x14ac:dyDescent="0.55000000000000004">
      <c r="A1058" s="8" t="s">
        <v>1279</v>
      </c>
      <c r="B1058" s="8" t="s">
        <v>4</v>
      </c>
      <c r="C1058" s="8" t="s">
        <v>1888</v>
      </c>
      <c r="D1058" s="8" t="s">
        <v>1887</v>
      </c>
      <c r="G1058" s="26" t="str">
        <f t="shared" si="32"/>
        <v>18</v>
      </c>
      <c r="H1058" s="25" t="s">
        <v>1951</v>
      </c>
      <c r="I1058" s="8" t="str">
        <f t="shared" si="33"/>
        <v>Verbleibende Zinsaufwendungen (Betrag lt. Zeile 13 abzüglich Betrag lt. Zeile 17)</v>
      </c>
    </row>
    <row r="1059" spans="1:9" x14ac:dyDescent="0.55000000000000004">
      <c r="A1059" s="8" t="s">
        <v>1277</v>
      </c>
      <c r="B1059" s="8" t="s">
        <v>4</v>
      </c>
      <c r="C1059" s="8" t="s">
        <v>1886</v>
      </c>
      <c r="D1059" s="8" t="s">
        <v>1885</v>
      </c>
      <c r="G1059" s="26" t="str">
        <f t="shared" si="32"/>
        <v>19</v>
      </c>
      <c r="H1059" s="25" t="s">
        <v>1951</v>
      </c>
      <c r="I1059" s="8" t="str">
        <f t="shared" si="33"/>
        <v>Abziehbare Zinsaufwendungen aufgrund von § 4h Abs. 2 Satz 1 Buchst. a EStG (Zinssaldo kleiner als 3 Mio. €) (Betrag lt. Zeile 18)</v>
      </c>
    </row>
    <row r="1060" spans="1:9" x14ac:dyDescent="0.55000000000000004">
      <c r="A1060" s="8" t="s">
        <v>4</v>
      </c>
      <c r="B1060" s="8" t="s">
        <v>4</v>
      </c>
      <c r="C1060" s="8" t="s">
        <v>4</v>
      </c>
      <c r="D1060" s="8" t="s">
        <v>4</v>
      </c>
      <c r="G1060" s="26" t="str">
        <f t="shared" si="32"/>
        <v/>
      </c>
      <c r="H1060" s="25" t="s">
        <v>1951</v>
      </c>
      <c r="I1060" s="8" t="str">
        <f t="shared" si="33"/>
        <v/>
      </c>
    </row>
    <row r="1061" spans="1:9" x14ac:dyDescent="0.55000000000000004">
      <c r="A1061" s="8" t="s">
        <v>4</v>
      </c>
      <c r="B1061" s="8" t="s">
        <v>4</v>
      </c>
      <c r="C1061" s="8" t="s">
        <v>595</v>
      </c>
      <c r="D1061" s="8" t="s">
        <v>1174</v>
      </c>
      <c r="G1061" s="26" t="str">
        <f t="shared" si="32"/>
        <v/>
      </c>
      <c r="H1061" s="25" t="s">
        <v>1951</v>
      </c>
      <c r="I1061" s="8" t="str">
        <f t="shared" si="33"/>
        <v>Die Voraussetzungen des § 8a KStG i. V. mit § 4h Abs. 2 Satz 1 EStG zum uneingeschränkten Abzug der Zinsaufwendungen liegen vor:</v>
      </c>
    </row>
    <row r="1062" spans="1:9" x14ac:dyDescent="0.55000000000000004">
      <c r="A1062" s="8" t="s">
        <v>1274</v>
      </c>
      <c r="B1062" s="8" t="s">
        <v>4</v>
      </c>
      <c r="C1062" s="8" t="s">
        <v>1884</v>
      </c>
      <c r="D1062" s="8" t="s">
        <v>1883</v>
      </c>
      <c r="G1062" s="26" t="str">
        <f t="shared" si="32"/>
        <v>20</v>
      </c>
      <c r="H1062" s="25" t="s">
        <v>1951</v>
      </c>
      <c r="I1062" s="8" t="str">
        <f t="shared" si="33"/>
        <v>Abziehbare verbleibende Zinsaufwendungen (Betrag lt. Zeile 18)</v>
      </c>
    </row>
    <row r="1063" spans="1:9" x14ac:dyDescent="0.55000000000000004">
      <c r="A1063" s="8" t="s">
        <v>4</v>
      </c>
      <c r="B1063" s="8" t="s">
        <v>4</v>
      </c>
      <c r="C1063" s="8" t="s">
        <v>4</v>
      </c>
      <c r="D1063" s="8" t="s">
        <v>4</v>
      </c>
      <c r="G1063" s="26" t="str">
        <f t="shared" si="32"/>
        <v/>
      </c>
      <c r="H1063" s="25" t="s">
        <v>1951</v>
      </c>
      <c r="I1063" s="8" t="str">
        <f t="shared" si="33"/>
        <v/>
      </c>
    </row>
    <row r="1064" spans="1:9" x14ac:dyDescent="0.55000000000000004">
      <c r="A1064" s="25" t="s">
        <v>4</v>
      </c>
      <c r="B1064" s="25" t="s">
        <v>4</v>
      </c>
      <c r="C1064" s="25" t="s">
        <v>632</v>
      </c>
      <c r="D1064" s="25" t="s">
        <v>4</v>
      </c>
      <c r="G1064" s="54" t="str">
        <f t="shared" si="32"/>
        <v/>
      </c>
      <c r="H1064" s="25" t="s">
        <v>1951</v>
      </c>
      <c r="I1064" s="25" t="str">
        <f t="shared" si="33"/>
        <v>– Zeilen 21 bis 23: Nicht in den Fällen der Zeilen 19 und 20</v>
      </c>
    </row>
    <row r="1065" spans="1:9" x14ac:dyDescent="0.55000000000000004">
      <c r="A1065" s="8" t="s">
        <v>1271</v>
      </c>
      <c r="B1065" s="8" t="s">
        <v>4</v>
      </c>
      <c r="C1065" s="8" t="s">
        <v>1882</v>
      </c>
      <c r="D1065" s="8" t="s">
        <v>1881</v>
      </c>
      <c r="G1065" s="26" t="str">
        <f t="shared" si="32"/>
        <v>21</v>
      </c>
      <c r="H1065" s="25" t="s">
        <v>1951</v>
      </c>
      <c r="I1065" s="8" t="str">
        <f t="shared" si="33"/>
        <v>Nach § 4h Abs. 1 Satz 1, zweiter Halbsatz EStG i. V. mit § 8a KStG abziehbarer Betrag: Berücksichtigungsfähiges verrechenbares EBITDA des laufenden Wirtschaftsjahres (Betrag lt. Zeile 54, jedoch höchstens Betrag lt. Zeile 18)</v>
      </c>
    </row>
    <row r="1066" spans="1:9" x14ac:dyDescent="0.55000000000000004">
      <c r="A1066" s="8" t="s">
        <v>1266</v>
      </c>
      <c r="B1066" s="8" t="s">
        <v>4</v>
      </c>
      <c r="C1066" s="8" t="s">
        <v>1880</v>
      </c>
      <c r="D1066" s="8" t="s">
        <v>1879</v>
      </c>
      <c r="G1066" s="26" t="str">
        <f t="shared" si="32"/>
        <v>22</v>
      </c>
      <c r="H1066" s="25" t="s">
        <v>1951</v>
      </c>
      <c r="I1066" s="8" t="str">
        <f t="shared" si="33"/>
        <v>Zwischensumme (Betrag lt. Zeile 18 abzüglich Betrag lt. Zeile 21)</v>
      </c>
    </row>
    <row r="1067" spans="1:9" x14ac:dyDescent="0.55000000000000004">
      <c r="A1067" s="8" t="s">
        <v>1264</v>
      </c>
      <c r="B1067" s="8" t="s">
        <v>4</v>
      </c>
      <c r="C1067" s="8" t="s">
        <v>1878</v>
      </c>
      <c r="D1067" s="8" t="s">
        <v>1877</v>
      </c>
      <c r="G1067" s="26" t="str">
        <f t="shared" si="32"/>
        <v>23</v>
      </c>
      <c r="H1067" s="25" t="s">
        <v>1951</v>
      </c>
      <c r="I1067" s="8" t="str">
        <f t="shared" si="33"/>
        <v>Nach § 4h Abs. 1 Satz 4 EStG i. V. mit § 8a KStG abziehbarer Betrag: EBITDA-Vortrag zum Schluss des vorangegangenen Wirtschaftsjahres (Betrag lt. Zeile 50 abzüglich der Beträge lt. Zeilen 51 und 52, jedoch höchstens Betrag lt. Zeile 22)</v>
      </c>
    </row>
    <row r="1068" spans="1:9" x14ac:dyDescent="0.55000000000000004">
      <c r="A1068" s="8" t="s">
        <v>1261</v>
      </c>
      <c r="B1068" s="8" t="s">
        <v>4</v>
      </c>
      <c r="C1068" s="8" t="s">
        <v>1876</v>
      </c>
      <c r="D1068" s="8" t="s">
        <v>1875</v>
      </c>
      <c r="G1068" s="26" t="str">
        <f t="shared" si="32"/>
        <v>24</v>
      </c>
      <c r="H1068" s="25" t="s">
        <v>1951</v>
      </c>
      <c r="I1068" s="8" t="str">
        <f t="shared" si="33"/>
        <v>Im Wirtschaftsjahr insgesamt abziehbare Zinsaufwendungen (Summe der Beträge aus den Zeilen 17, 19, 20, 21 und 23; Übertrag nach Zeile 179 der Anlage GK)</v>
      </c>
    </row>
    <row r="1069" spans="1:9" x14ac:dyDescent="0.55000000000000004">
      <c r="A1069" s="8" t="s">
        <v>1874</v>
      </c>
      <c r="B1069" s="8" t="s">
        <v>4</v>
      </c>
      <c r="C1069" s="8" t="s">
        <v>622</v>
      </c>
      <c r="D1069" s="8" t="s">
        <v>1873</v>
      </c>
      <c r="G1069" s="26" t="str">
        <f t="shared" si="32"/>
        <v>D.24.1</v>
      </c>
      <c r="H1069" s="25" t="s">
        <v>1951</v>
      </c>
      <c r="I1069" s="8" t="str">
        <f t="shared" si="33"/>
        <v>* Davon: Nutzung von steuerlichen Zinsvorträgen im Berichtsjahr (Nutzung -/ Erhöhung +)</v>
      </c>
    </row>
    <row r="1070" spans="1:9" x14ac:dyDescent="0.55000000000000004">
      <c r="A1070" s="8" t="s">
        <v>1258</v>
      </c>
      <c r="B1070" s="8" t="s">
        <v>4</v>
      </c>
      <c r="C1070" s="8" t="s">
        <v>596</v>
      </c>
      <c r="D1070" s="8" t="s">
        <v>1872</v>
      </c>
      <c r="G1070" s="26" t="str">
        <f t="shared" si="32"/>
        <v>25</v>
      </c>
      <c r="H1070" s="25" t="s">
        <v>1951</v>
      </c>
      <c r="I1070" s="8" t="str">
        <f t="shared" si="33"/>
        <v>Nicht abziehbare Zinsaufwendungen (Betrag lt. Zeile 13 abzüglich Betrag lt. Zeile 24)</v>
      </c>
    </row>
    <row r="1071" spans="1:9" x14ac:dyDescent="0.55000000000000004">
      <c r="A1071" s="8" t="s">
        <v>1255</v>
      </c>
      <c r="B1071" s="8" t="s">
        <v>4</v>
      </c>
      <c r="C1071" s="8" t="s">
        <v>597</v>
      </c>
      <c r="D1071" s="8" t="s">
        <v>1871</v>
      </c>
      <c r="G1071" s="26" t="str">
        <f t="shared" si="32"/>
        <v>26</v>
      </c>
      <c r="H1071" s="25" t="s">
        <v>1951</v>
      </c>
      <c r="I1071" s="8" t="str">
        <f t="shared" si="33"/>
        <v>Minderung des Betrages lt. Zeile 25 nach § 3a Abs. 3 Satz 2 Nr. 13 Buchst. a EStG (Betrag lt. Zeile 39 der Anlage SAN)</v>
      </c>
    </row>
    <row r="1072" spans="1:9" x14ac:dyDescent="0.55000000000000004">
      <c r="A1072" s="8" t="s">
        <v>1253</v>
      </c>
      <c r="B1072" s="8" t="s">
        <v>4</v>
      </c>
      <c r="C1072" s="8" t="s">
        <v>1870</v>
      </c>
      <c r="D1072" s="8" t="s">
        <v>1869</v>
      </c>
      <c r="G1072" s="26" t="str">
        <f t="shared" si="32"/>
        <v>27</v>
      </c>
      <c r="H1072" s="25" t="s">
        <v>1951</v>
      </c>
      <c r="I1072" s="8" t="str">
        <f t="shared" si="33"/>
        <v>Zinsvortrag zum Schluss des laufenden Wirtschaftsjahres (Betrag lt. Zeile 25 abzüglich Betrag lt. Zeile 26)</v>
      </c>
    </row>
    <row r="1073" spans="1:9" x14ac:dyDescent="0.55000000000000004">
      <c r="A1073" s="8" t="s">
        <v>4</v>
      </c>
      <c r="B1073" s="8" t="s">
        <v>4</v>
      </c>
      <c r="C1073" s="8" t="s">
        <v>4</v>
      </c>
      <c r="D1073" s="8" t="s">
        <v>4</v>
      </c>
      <c r="G1073" s="26" t="str">
        <f t="shared" si="32"/>
        <v/>
      </c>
      <c r="H1073" s="25" t="s">
        <v>1951</v>
      </c>
      <c r="I1073" s="8" t="str">
        <f t="shared" si="33"/>
        <v/>
      </c>
    </row>
    <row r="1074" spans="1:9" x14ac:dyDescent="0.55000000000000004">
      <c r="A1074" s="25" t="s">
        <v>4</v>
      </c>
      <c r="B1074" s="25" t="s">
        <v>4</v>
      </c>
      <c r="C1074" s="25" t="s">
        <v>633</v>
      </c>
      <c r="D1074" s="25" t="s">
        <v>4</v>
      </c>
      <c r="G1074" s="54" t="str">
        <f t="shared" si="32"/>
        <v/>
      </c>
      <c r="H1074" s="25" t="s">
        <v>1951</v>
      </c>
      <c r="I1074" s="25" t="str">
        <f t="shared" si="33"/>
        <v>Fortführungsgebundener Zinsvortrag nach § 8d i.V. mit § 8a KStG</v>
      </c>
    </row>
    <row r="1075" spans="1:9" x14ac:dyDescent="0.55000000000000004">
      <c r="A1075" s="8" t="s">
        <v>969</v>
      </c>
      <c r="B1075" s="8" t="s">
        <v>4</v>
      </c>
      <c r="C1075" s="8" t="s">
        <v>598</v>
      </c>
      <c r="D1075" s="8" t="s">
        <v>1868</v>
      </c>
      <c r="G1075" s="26" t="str">
        <f t="shared" si="32"/>
        <v>28</v>
      </c>
      <c r="H1075" s="25" t="s">
        <v>1951</v>
      </c>
      <c r="I1075" s="8" t="str">
        <f t="shared" si="33"/>
        <v>Verbleibender fortführungsgebundener Zinsvortrag zum Schluss des vorangegangenen Wirtschaftsjahres</v>
      </c>
    </row>
    <row r="1076" spans="1:9" x14ac:dyDescent="0.55000000000000004">
      <c r="A1076" s="8" t="s">
        <v>1401</v>
      </c>
      <c r="B1076" s="8" t="s">
        <v>4</v>
      </c>
      <c r="C1076" s="8" t="s">
        <v>599</v>
      </c>
      <c r="D1076" s="8" t="s">
        <v>1867</v>
      </c>
      <c r="G1076" s="26" t="str">
        <f t="shared" si="32"/>
        <v>29</v>
      </c>
      <c r="H1076" s="25" t="s">
        <v>1951</v>
      </c>
      <c r="I1076" s="8" t="str">
        <f t="shared" si="33"/>
        <v>Davon ab: Untergang des fortführungsgebundenen Zinsvortrags aufgrund eines schädlichen Ereignisses i. S. des § 8d Abs. 2 KStG (Betrag lt. Zeile 28)</v>
      </c>
    </row>
    <row r="1077" spans="1:9" x14ac:dyDescent="0.55000000000000004">
      <c r="A1077" s="8" t="s">
        <v>1384</v>
      </c>
      <c r="B1077" s="8" t="s">
        <v>4</v>
      </c>
      <c r="C1077" s="8" t="s">
        <v>600</v>
      </c>
      <c r="D1077" s="8" t="s">
        <v>1866</v>
      </c>
      <c r="G1077" s="26" t="str">
        <f t="shared" si="32"/>
        <v>31</v>
      </c>
      <c r="H1077" s="25" t="s">
        <v>1951</v>
      </c>
      <c r="I1077" s="8" t="str">
        <f t="shared" si="33"/>
        <v>Davon ab: Im wegfallenden Zinsvortrag enthaltener fortführungsgebundener Zinsvortrag (In den Beträgen lt. Zeilen 8, 8a und 9 enthalten, höchstens Betrag lt. Zeile 28 abzüglich Betrag lt. Zeile 29)</v>
      </c>
    </row>
    <row r="1078" spans="1:9" x14ac:dyDescent="0.55000000000000004">
      <c r="A1078" s="8" t="s">
        <v>1501</v>
      </c>
      <c r="B1078" s="8" t="s">
        <v>4</v>
      </c>
      <c r="C1078" s="8" t="s">
        <v>1865</v>
      </c>
      <c r="D1078" s="8" t="s">
        <v>1864</v>
      </c>
      <c r="G1078" s="26" t="str">
        <f t="shared" si="32"/>
        <v>33</v>
      </c>
      <c r="H1078" s="25" t="s">
        <v>1951</v>
      </c>
      <c r="I1078" s="8" t="str">
        <f t="shared" si="33"/>
        <v>Davon ab: Verrechnung mit dem fortführungsgebundenen Zinsvortrag (Summe der Beträge lt. Zeilen 24 und 26, höchstens Betrag lt. Zeile 28 abzüglich Summe der Beträge lt. Zeilen 29 und 31)</v>
      </c>
    </row>
    <row r="1079" spans="1:9" x14ac:dyDescent="0.55000000000000004">
      <c r="A1079" s="8" t="s">
        <v>1371</v>
      </c>
      <c r="B1079" s="8" t="s">
        <v>4</v>
      </c>
      <c r="C1079" s="8" t="s">
        <v>601</v>
      </c>
      <c r="D1079" s="8" t="s">
        <v>1863</v>
      </c>
      <c r="G1079" s="26" t="str">
        <f t="shared" si="32"/>
        <v>35</v>
      </c>
      <c r="H1079" s="25" t="s">
        <v>1951</v>
      </c>
      <c r="I1079" s="8" t="str">
        <f t="shared" si="33"/>
        <v>Wenn im Wirtschaftsjahr ein schädlicher Beteiligungserwerb i. S. des § 8c KStG erfolgte und die Voraussetzungen zur Anwendung des § 8d KStG erfüllt sind: Dazu: Zugang zum fortführungsgebundenen Zinsvortrag (Betrag lt. Zeile 27 abzüglich Betrag lt. Zeile 28 zuzüglich Summe der Beträge lt. Zeilen 29, 31 und 33)</v>
      </c>
    </row>
    <row r="1080" spans="1:9" x14ac:dyDescent="0.55000000000000004">
      <c r="A1080" s="8" t="s">
        <v>1367</v>
      </c>
      <c r="B1080" s="8" t="s">
        <v>4</v>
      </c>
      <c r="C1080" s="8" t="s">
        <v>1862</v>
      </c>
      <c r="D1080" s="8" t="s">
        <v>1861</v>
      </c>
      <c r="G1080" s="26" t="str">
        <f t="shared" si="32"/>
        <v>36</v>
      </c>
      <c r="H1080" s="25" t="s">
        <v>1951</v>
      </c>
      <c r="I1080" s="8" t="str">
        <f t="shared" si="33"/>
        <v>Im Betrag lt. Zeile 27 enthaltener zum Schluss des laufenden Wirtschaftsjahres verbleibender fortführungsgebundener Zinsvortrag</v>
      </c>
    </row>
    <row r="1081" spans="1:9" x14ac:dyDescent="0.55000000000000004">
      <c r="A1081" s="8" t="s">
        <v>4</v>
      </c>
      <c r="B1081" s="8" t="s">
        <v>4</v>
      </c>
      <c r="C1081" s="8" t="s">
        <v>4</v>
      </c>
      <c r="D1081" s="8" t="s">
        <v>4</v>
      </c>
      <c r="G1081" s="26" t="str">
        <f t="shared" si="32"/>
        <v/>
      </c>
      <c r="H1081" s="25" t="s">
        <v>1951</v>
      </c>
      <c r="I1081" s="8" t="str">
        <f t="shared" si="33"/>
        <v/>
      </c>
    </row>
    <row r="1082" spans="1:9" x14ac:dyDescent="0.55000000000000004">
      <c r="A1082" s="25" t="s">
        <v>4</v>
      </c>
      <c r="B1082" s="25" t="s">
        <v>4</v>
      </c>
      <c r="C1082" s="25" t="s">
        <v>1860</v>
      </c>
      <c r="D1082" s="25" t="s">
        <v>4</v>
      </c>
      <c r="G1082" s="54" t="str">
        <f t="shared" si="32"/>
        <v/>
      </c>
      <c r="H1082" s="25" t="s">
        <v>1951</v>
      </c>
      <c r="I1082" s="25" t="str">
        <f t="shared" si="33"/>
        <v>Weitere AngabenZeilen 37 bis 38: Nicht bei Organgesellschaften</v>
      </c>
    </row>
    <row r="1083" spans="1:9" x14ac:dyDescent="0.55000000000000004">
      <c r="A1083" s="8" t="s">
        <v>1359</v>
      </c>
      <c r="B1083" s="8" t="s">
        <v>4</v>
      </c>
      <c r="C1083" s="8" t="s">
        <v>443</v>
      </c>
      <c r="D1083" s="8" t="s">
        <v>1859</v>
      </c>
      <c r="G1083" s="26" t="str">
        <f t="shared" si="32"/>
        <v>37</v>
      </c>
      <c r="H1083" s="25" t="s">
        <v>1951</v>
      </c>
      <c r="I1083" s="8" t="str">
        <f t="shared" si="33"/>
        <v>Nach § 6 Abs. 2 Satz 1, § 6 Abs. 2a Satz 2 und § 7 EStG abgesetzte Beträge (Abschreibungen)</v>
      </c>
    </row>
    <row r="1084" spans="1:9" x14ac:dyDescent="0.55000000000000004">
      <c r="A1084" s="8" t="s">
        <v>1858</v>
      </c>
      <c r="B1084" s="8" t="s">
        <v>4</v>
      </c>
      <c r="C1084" s="8" t="s">
        <v>602</v>
      </c>
      <c r="D1084" s="8" t="s">
        <v>1857</v>
      </c>
      <c r="G1084" s="26" t="str">
        <f t="shared" si="32"/>
        <v>38.1</v>
      </c>
      <c r="H1084" s="25" t="s">
        <v>1951</v>
      </c>
      <c r="I1084" s="8" t="str">
        <f t="shared" si="33"/>
        <v>Vergütungen für Fremdkapital an wesentlich beteiligte Anteilseigner, diesen nahe stehende Personen und rückgriffsberechtigte Dritte (§ 8a Abs. 2 und 3 KStG)</v>
      </c>
    </row>
    <row r="1085" spans="1:9" x14ac:dyDescent="0.55000000000000004">
      <c r="A1085" s="8" t="s">
        <v>1856</v>
      </c>
      <c r="B1085" s="8" t="s">
        <v>4</v>
      </c>
      <c r="C1085" s="8" t="s">
        <v>1855</v>
      </c>
      <c r="D1085" s="8" t="s">
        <v>1854</v>
      </c>
      <c r="G1085" s="26" t="str">
        <f t="shared" si="32"/>
        <v>38.2</v>
      </c>
      <c r="H1085" s="25" t="s">
        <v>1951</v>
      </c>
      <c r="I1085" s="8" t="str">
        <f t="shared" si="33"/>
        <v>Vergütungen für Fremdkapital an wesentlich beteiligte Anteilseigner, diesen nahe stehende Personen und rückgriffsberechtigte Dritte der Organgesellschaften (§ 8a Abs. 2 und 3 KStG)</v>
      </c>
    </row>
    <row r="1086" spans="1:9" x14ac:dyDescent="0.55000000000000004">
      <c r="A1086" s="8" t="s">
        <v>1355</v>
      </c>
      <c r="B1086" s="8" t="s">
        <v>4</v>
      </c>
      <c r="C1086" s="8" t="s">
        <v>602</v>
      </c>
      <c r="D1086" s="8" t="s">
        <v>1853</v>
      </c>
      <c r="G1086" s="26" t="str">
        <f t="shared" si="32"/>
        <v>38</v>
      </c>
      <c r="H1086" s="25" t="s">
        <v>1951</v>
      </c>
      <c r="I1086" s="8" t="str">
        <f t="shared" si="33"/>
        <v>Vergütungen für Fremdkapital an wesentlich beteiligte Anteilseigner, diesen nahe stehende Personen und rückgriffsberechtigte Dritte (§ 8a Abs. 2 und 3 KStG)</v>
      </c>
    </row>
    <row r="1087" spans="1:9" x14ac:dyDescent="0.55000000000000004">
      <c r="A1087" s="8" t="s">
        <v>4</v>
      </c>
      <c r="B1087" s="8" t="s">
        <v>4</v>
      </c>
      <c r="C1087" s="8" t="s">
        <v>4</v>
      </c>
      <c r="D1087" s="8" t="s">
        <v>4</v>
      </c>
      <c r="G1087" s="26" t="str">
        <f t="shared" si="32"/>
        <v/>
      </c>
      <c r="H1087" s="25" t="s">
        <v>1951</v>
      </c>
      <c r="I1087" s="8" t="str">
        <f t="shared" si="33"/>
        <v/>
      </c>
    </row>
    <row r="1088" spans="1:9" ht="21" x14ac:dyDescent="0.55000000000000004">
      <c r="A1088" s="25" t="s">
        <v>4</v>
      </c>
      <c r="B1088" s="25" t="s">
        <v>4</v>
      </c>
      <c r="C1088" s="25" t="s">
        <v>634</v>
      </c>
      <c r="D1088" s="25" t="s">
        <v>4</v>
      </c>
      <c r="G1088" s="54" t="str">
        <f t="shared" si="32"/>
        <v/>
      </c>
      <c r="H1088" s="25" t="s">
        <v>1951</v>
      </c>
      <c r="I1088" s="25" t="str">
        <f t="shared" si="33"/>
        <v>Verrechenbares EBITDA und EBITDA-Vortrag (Gesamtbetrag) (§ 4h EStG i. V. mit § 8 Abs. 1, § 8a KStG)</v>
      </c>
    </row>
    <row r="1089" spans="1:9" x14ac:dyDescent="0.55000000000000004">
      <c r="A1089" s="8" t="s">
        <v>1666</v>
      </c>
      <c r="B1089" s="8" t="s">
        <v>4</v>
      </c>
      <c r="C1089" s="8" t="s">
        <v>1852</v>
      </c>
      <c r="D1089" s="8" t="s">
        <v>1851</v>
      </c>
      <c r="G1089" s="26" t="str">
        <f t="shared" ref="G1089:G1152" si="34">A1089</f>
        <v>50</v>
      </c>
      <c r="H1089" s="25" t="s">
        <v>1951</v>
      </c>
      <c r="I1089" s="8" t="str">
        <f t="shared" ref="I1089:I1152" si="35">C1089</f>
        <v>AnfangsbestandEBITDA-Vortrag zum Schluss des vorangegangenen Wirtschaftsjahres</v>
      </c>
    </row>
    <row r="1090" spans="1:9" x14ac:dyDescent="0.55000000000000004">
      <c r="A1090" s="8" t="s">
        <v>1663</v>
      </c>
      <c r="B1090" s="8" t="s">
        <v>4</v>
      </c>
      <c r="C1090" s="8" t="s">
        <v>604</v>
      </c>
      <c r="D1090" s="8" t="s">
        <v>1850</v>
      </c>
      <c r="G1090" s="26" t="str">
        <f t="shared" si="34"/>
        <v>51</v>
      </c>
      <c r="H1090" s="25" t="s">
        <v>1951</v>
      </c>
      <c r="I1090" s="8" t="str">
        <f t="shared" si="35"/>
        <v>Davon ab: Verringerung des EBITDA-Vortrags bei Abspaltung (§ 15 Abs. 3, § 16 UmwStG)</v>
      </c>
    </row>
    <row r="1091" spans="1:9" x14ac:dyDescent="0.55000000000000004">
      <c r="A1091" s="8" t="s">
        <v>1659</v>
      </c>
      <c r="B1091" s="8" t="s">
        <v>4</v>
      </c>
      <c r="C1091" s="8" t="s">
        <v>605</v>
      </c>
      <c r="D1091" s="8" t="s">
        <v>1849</v>
      </c>
      <c r="G1091" s="26" t="str">
        <f t="shared" si="34"/>
        <v>52</v>
      </c>
      <c r="H1091" s="25" t="s">
        <v>1951</v>
      </c>
      <c r="I1091" s="8" t="str">
        <f t="shared" si="35"/>
        <v>Davon ab: Verringerung des EBITDA-Vortrags in anderen Fällen (ggf. unter Beachtung der § 2 Abs. 4 Satz 1, § 20 Abs. 6 Satz 4 UmwStG), insbesondere durch: Aufgabe oder Übertragung eines Betriebs oder Teilbetriebs (§ 8a Abs. 1 KStG i.V. mit § 4h Abs. 5 EStG), Ausscheiden einer Organgesellschaft aus dem Organkreis (§ 15 Satz 1 Nr. 3 KStG, § 8a Abs. 1 KStG i.V. mit § 4h Abs. 5 EStG)</v>
      </c>
    </row>
    <row r="1092" spans="1:9" x14ac:dyDescent="0.55000000000000004">
      <c r="A1092" s="8" t="s">
        <v>1654</v>
      </c>
      <c r="B1092" s="8" t="s">
        <v>4</v>
      </c>
      <c r="C1092" s="8" t="s">
        <v>1848</v>
      </c>
      <c r="D1092" s="8" t="s">
        <v>1175</v>
      </c>
      <c r="G1092" s="26" t="str">
        <f t="shared" si="34"/>
        <v>54</v>
      </c>
      <c r="H1092" s="25" t="s">
        <v>1951</v>
      </c>
      <c r="I1092" s="8" t="str">
        <f t="shared" si="35"/>
        <v>Laufendes Wirtschaftsjahr (nicht bei Organgesellschaften)Dazu: Verrechenbares EBITDA des laufenden Wirtschaftsjahres, ggf. unter Berücksichtigung des § 2 Abs. 4 Satz 3 und 4 UmwStG – nur, wenn im Wirtschaftsjahr kein Anwendungsfall des § 4h Abs. 2 EStG vorliegt (wenn negativ „0“ eintragen) (lt. gesonderter Ermittlung)</v>
      </c>
    </row>
    <row r="1093" spans="1:9" x14ac:dyDescent="0.55000000000000004">
      <c r="A1093" s="8" t="s">
        <v>1651</v>
      </c>
      <c r="B1093" s="8" t="s">
        <v>4</v>
      </c>
      <c r="C1093" s="8" t="s">
        <v>1847</v>
      </c>
      <c r="D1093" s="8" t="s">
        <v>1846</v>
      </c>
      <c r="G1093" s="26" t="str">
        <f t="shared" si="34"/>
        <v>55</v>
      </c>
      <c r="H1093" s="25" t="s">
        <v>1951</v>
      </c>
      <c r="I1093" s="8" t="str">
        <f t="shared" si="35"/>
        <v>Verrechnung von verrechenbarem EBITDA (Zeilen 55 und 56: nicht bei Organgesellschaften)Davon ab: Verbrauch von verrechenbarem EBITDA des laufenden Wirtschaftsjahres (Betrag lt. Zeile 21)</v>
      </c>
    </row>
    <row r="1094" spans="1:9" x14ac:dyDescent="0.55000000000000004">
      <c r="A1094" s="8" t="s">
        <v>1648</v>
      </c>
      <c r="B1094" s="8" t="s">
        <v>4</v>
      </c>
      <c r="C1094" s="8" t="s">
        <v>606</v>
      </c>
      <c r="D1094" s="8" t="s">
        <v>1845</v>
      </c>
      <c r="G1094" s="26" t="str">
        <f t="shared" si="34"/>
        <v>56</v>
      </c>
      <c r="H1094" s="25" t="s">
        <v>1951</v>
      </c>
      <c r="I1094" s="8" t="str">
        <f t="shared" si="35"/>
        <v>Davon ab: Verbrauch des EBITDA-Vortrags aus vorangegangenen Wirtschaftsjahren im laufenden Wirtschaftsjahr (Betrag lt. Zeile 23)</v>
      </c>
    </row>
    <row r="1095" spans="1:9" x14ac:dyDescent="0.55000000000000004">
      <c r="A1095" s="8" t="s">
        <v>1646</v>
      </c>
      <c r="B1095" s="8" t="s">
        <v>4</v>
      </c>
      <c r="C1095" s="8" t="s">
        <v>1844</v>
      </c>
      <c r="D1095" s="8" t="s">
        <v>1843</v>
      </c>
      <c r="G1095" s="26" t="str">
        <f t="shared" si="34"/>
        <v>57</v>
      </c>
      <c r="H1095" s="25" t="s">
        <v>1951</v>
      </c>
      <c r="I1095" s="8" t="str">
        <f t="shared" si="35"/>
        <v>Davon ab: Minderung des EBITDA-Vortrags nach § 3a Abs. 3 Satz 2 Nr. 13 Buchst. b EStG (Summe der Beträge lt. Zeilen 66, 74, 82, 90, 98 und 101; Übertrag in Zeile 41 der Anlage SAN)</v>
      </c>
    </row>
    <row r="1096" spans="1:9" x14ac:dyDescent="0.55000000000000004">
      <c r="A1096" s="8" t="s">
        <v>1643</v>
      </c>
      <c r="B1096" s="8" t="s">
        <v>4</v>
      </c>
      <c r="C1096" s="8" t="s">
        <v>1842</v>
      </c>
      <c r="D1096" s="8" t="s">
        <v>1841</v>
      </c>
      <c r="G1096" s="26" t="str">
        <f t="shared" si="34"/>
        <v>58</v>
      </c>
      <c r="H1096" s="25" t="s">
        <v>1951</v>
      </c>
      <c r="I1096" s="8" t="str">
        <f t="shared" si="35"/>
        <v>EndbestandDavon ab: Wegfall des EBITDA-Vortrags des fünften vorangegangenen Wirtschaftsjahres</v>
      </c>
    </row>
    <row r="1097" spans="1:9" x14ac:dyDescent="0.55000000000000004">
      <c r="A1097" s="8" t="s">
        <v>1640</v>
      </c>
      <c r="B1097" s="8" t="s">
        <v>4</v>
      </c>
      <c r="C1097" s="8" t="s">
        <v>1840</v>
      </c>
      <c r="D1097" s="8" t="s">
        <v>1176</v>
      </c>
      <c r="G1097" s="26" t="str">
        <f t="shared" si="34"/>
        <v>59</v>
      </c>
      <c r="H1097" s="25" t="s">
        <v>1951</v>
      </c>
      <c r="I1097" s="8" t="str">
        <f t="shared" si="35"/>
        <v>EBITDA-Vortrag zum Schluss des laufenden Wirtschaftsjahres</v>
      </c>
    </row>
    <row r="1098" spans="1:9" x14ac:dyDescent="0.55000000000000004">
      <c r="A1098" s="8" t="s">
        <v>4</v>
      </c>
      <c r="B1098" s="8" t="s">
        <v>4</v>
      </c>
      <c r="C1098" s="8" t="s">
        <v>4</v>
      </c>
      <c r="D1098" s="8" t="s">
        <v>4</v>
      </c>
      <c r="G1098" s="26" t="str">
        <f t="shared" si="34"/>
        <v/>
      </c>
      <c r="H1098" s="25" t="s">
        <v>1951</v>
      </c>
      <c r="I1098" s="8" t="str">
        <f t="shared" si="35"/>
        <v/>
      </c>
    </row>
    <row r="1099" spans="1:9" x14ac:dyDescent="0.55000000000000004">
      <c r="A1099" s="25" t="s">
        <v>4</v>
      </c>
      <c r="B1099" s="25" t="s">
        <v>4</v>
      </c>
      <c r="C1099" s="25" t="s">
        <v>635</v>
      </c>
      <c r="D1099" s="25" t="s">
        <v>4</v>
      </c>
      <c r="G1099" s="54" t="str">
        <f t="shared" si="34"/>
        <v/>
      </c>
      <c r="H1099" s="25" t="s">
        <v>1951</v>
      </c>
      <c r="I1099" s="25" t="str">
        <f t="shared" si="35"/>
        <v>EBITDA-Vortrag bezogen auf das fünfte vorangegangene Wirtschaftsjahr</v>
      </c>
    </row>
    <row r="1100" spans="1:9" x14ac:dyDescent="0.55000000000000004">
      <c r="A1100" s="8" t="s">
        <v>1638</v>
      </c>
      <c r="B1100" s="8" t="s">
        <v>4</v>
      </c>
      <c r="C1100" s="8" t="s">
        <v>607</v>
      </c>
      <c r="D1100" s="8" t="s">
        <v>1839</v>
      </c>
      <c r="G1100" s="26" t="str">
        <f t="shared" si="34"/>
        <v>60</v>
      </c>
      <c r="H1100" s="25" t="s">
        <v>1951</v>
      </c>
      <c r="I1100" s="8" t="str">
        <f t="shared" si="35"/>
        <v>Abschlusszeitpunkt des Wirtschaftsjahres</v>
      </c>
    </row>
    <row r="1101" spans="1:9" x14ac:dyDescent="0.55000000000000004">
      <c r="A1101" s="8" t="s">
        <v>1635</v>
      </c>
      <c r="B1101" s="8" t="s">
        <v>4</v>
      </c>
      <c r="C1101" s="8" t="s">
        <v>608</v>
      </c>
      <c r="D1101" s="8" t="s">
        <v>1838</v>
      </c>
      <c r="G1101" s="26" t="str">
        <f t="shared" si="34"/>
        <v>61</v>
      </c>
      <c r="H1101" s="25" t="s">
        <v>1951</v>
      </c>
      <c r="I1101" s="8" t="str">
        <f t="shared" si="35"/>
        <v>EBITDA-Vortrag zum Schluss des sechsten vorangegangenen Wirtschaftsjahres</v>
      </c>
    </row>
    <row r="1102" spans="1:9" x14ac:dyDescent="0.55000000000000004">
      <c r="A1102" s="8" t="s">
        <v>1632</v>
      </c>
      <c r="B1102" s="8" t="s">
        <v>4</v>
      </c>
      <c r="C1102" s="8" t="s">
        <v>604</v>
      </c>
      <c r="D1102" s="8" t="s">
        <v>1837</v>
      </c>
      <c r="G1102" s="26" t="str">
        <f t="shared" si="34"/>
        <v>62</v>
      </c>
      <c r="H1102" s="25" t="s">
        <v>1951</v>
      </c>
      <c r="I1102" s="8" t="str">
        <f t="shared" si="35"/>
        <v>Davon ab: Verringerung des EBITDA-Vortrags bei Abspaltung (§ 15 Abs. 3, § 16 UmwStG)</v>
      </c>
    </row>
    <row r="1103" spans="1:9" x14ac:dyDescent="0.55000000000000004">
      <c r="A1103" s="8" t="s">
        <v>1630</v>
      </c>
      <c r="B1103" s="8" t="s">
        <v>4</v>
      </c>
      <c r="C1103" s="8" t="s">
        <v>609</v>
      </c>
      <c r="D1103" s="8" t="s">
        <v>1836</v>
      </c>
      <c r="G1103" s="26" t="str">
        <f t="shared" si="34"/>
        <v>63</v>
      </c>
      <c r="H1103" s="25" t="s">
        <v>1951</v>
      </c>
      <c r="I1103" s="8" t="str">
        <f t="shared" si="35"/>
        <v>Davon ab: Verringerung des EBITDA-Vortrags in anderen Fällen (ggf. unter Beachtung der § 2 Abs. 4 Satz 1, § 20 Abs. 6 Satz 4 UmwStG), insbesondere durch: Aufgabe oder Übertragung eines Betriebs oder Teilbetriebs (§ 8a Abs. 1 KStG i. V. mit § 4h Abs. 5 EStG), Ausscheiden einer Organgesellschaft aus dem Organkreis (§ 15 Satz 1 Nr. 3 KStG, § 8a Abs. 1 KStG i. V. mit § 4h Abs. 5 EStG)</v>
      </c>
    </row>
    <row r="1104" spans="1:9" x14ac:dyDescent="0.55000000000000004">
      <c r="A1104" s="8" t="s">
        <v>1627</v>
      </c>
      <c r="B1104" s="8" t="s">
        <v>4</v>
      </c>
      <c r="C1104" s="8" t="s">
        <v>1835</v>
      </c>
      <c r="D1104" s="8" t="s">
        <v>1834</v>
      </c>
      <c r="G1104" s="26" t="str">
        <f t="shared" si="34"/>
        <v>64</v>
      </c>
      <c r="H1104" s="25" t="s">
        <v>1951</v>
      </c>
      <c r="I1104" s="8" t="str">
        <f t="shared" si="35"/>
        <v>Nicht bei OrgangesellschaftenDavon ab: Verbrauch des EBITDA-Vortrags im laufenden Wirtschaftsjahr (Betrag lt. Zeile 56, höchstens Betrag lt. Zeile 61 abzüglich Beträge lt. Zeilen 62 und 63)</v>
      </c>
    </row>
    <row r="1105" spans="1:9" x14ac:dyDescent="0.55000000000000004">
      <c r="A1105" s="8" t="s">
        <v>1625</v>
      </c>
      <c r="B1105" s="8" t="s">
        <v>4</v>
      </c>
      <c r="C1105" s="8" t="s">
        <v>193</v>
      </c>
      <c r="D1105" s="8" t="s">
        <v>1833</v>
      </c>
      <c r="G1105" s="26" t="str">
        <f t="shared" si="34"/>
        <v>65</v>
      </c>
      <c r="H1105" s="25" t="s">
        <v>1951</v>
      </c>
      <c r="I1105" s="8" t="str">
        <f t="shared" si="35"/>
        <v>Zwischensumme</v>
      </c>
    </row>
    <row r="1106" spans="1:9" x14ac:dyDescent="0.55000000000000004">
      <c r="A1106" s="8" t="s">
        <v>1552</v>
      </c>
      <c r="B1106" s="8" t="s">
        <v>4</v>
      </c>
      <c r="C1106" s="8" t="s">
        <v>1832</v>
      </c>
      <c r="D1106" s="8" t="s">
        <v>1831</v>
      </c>
      <c r="G1106" s="26" t="str">
        <f t="shared" si="34"/>
        <v>66</v>
      </c>
      <c r="H1106" s="25" t="s">
        <v>1951</v>
      </c>
      <c r="I1106" s="8" t="str">
        <f t="shared" si="35"/>
        <v>Davon ab: Minderung des EBITDA-Vortrags nach § 3a Abs. 3 Satz 2 Nr. 13 Buchst. b EStG (ggf. anteiliger Betrag lt. Zeile 40 der Anlage SAN; höchstens Betrag lt. Zeile 65)</v>
      </c>
    </row>
    <row r="1107" spans="1:9" x14ac:dyDescent="0.55000000000000004">
      <c r="A1107" s="8" t="s">
        <v>1550</v>
      </c>
      <c r="B1107" s="8" t="s">
        <v>4</v>
      </c>
      <c r="C1107" s="8" t="s">
        <v>610</v>
      </c>
      <c r="D1107" s="8" t="s">
        <v>1830</v>
      </c>
      <c r="G1107" s="26" t="str">
        <f t="shared" si="34"/>
        <v>67</v>
      </c>
      <c r="H1107" s="25" t="s">
        <v>1951</v>
      </c>
      <c r="I1107" s="8" t="str">
        <f t="shared" si="35"/>
        <v>Wegfall des EBITDA-Vortrags des fünften vorangegangenen Wirtschaftsjahres (Übertrag in Zeile 58)</v>
      </c>
    </row>
    <row r="1108" spans="1:9" x14ac:dyDescent="0.55000000000000004">
      <c r="A1108" s="8" t="s">
        <v>4</v>
      </c>
      <c r="B1108" s="8" t="s">
        <v>4</v>
      </c>
      <c r="C1108" s="8" t="s">
        <v>4</v>
      </c>
      <c r="D1108" s="8" t="s">
        <v>4</v>
      </c>
      <c r="G1108" s="26" t="str">
        <f t="shared" si="34"/>
        <v/>
      </c>
      <c r="H1108" s="25" t="s">
        <v>1951</v>
      </c>
      <c r="I1108" s="8" t="str">
        <f t="shared" si="35"/>
        <v/>
      </c>
    </row>
    <row r="1109" spans="1:9" x14ac:dyDescent="0.55000000000000004">
      <c r="A1109" s="25" t="s">
        <v>4</v>
      </c>
      <c r="B1109" s="25" t="s">
        <v>4</v>
      </c>
      <c r="C1109" s="25" t="s">
        <v>625</v>
      </c>
      <c r="D1109" s="25" t="s">
        <v>4</v>
      </c>
      <c r="G1109" s="54" t="str">
        <f t="shared" si="34"/>
        <v/>
      </c>
      <c r="H1109" s="25" t="s">
        <v>1951</v>
      </c>
      <c r="I1109" s="25" t="str">
        <f t="shared" si="35"/>
        <v>EBITDA-Vortrag bezogen auf das vierte vorangegangene Wirtschaftsjahr</v>
      </c>
    </row>
    <row r="1110" spans="1:9" x14ac:dyDescent="0.55000000000000004">
      <c r="A1110" s="8" t="s">
        <v>1545</v>
      </c>
      <c r="B1110" s="8" t="s">
        <v>4</v>
      </c>
      <c r="C1110" s="8" t="s">
        <v>607</v>
      </c>
      <c r="D1110" s="8" t="s">
        <v>1829</v>
      </c>
      <c r="G1110" s="26" t="str">
        <f t="shared" si="34"/>
        <v>68</v>
      </c>
      <c r="H1110" s="25" t="s">
        <v>1951</v>
      </c>
      <c r="I1110" s="8" t="str">
        <f t="shared" si="35"/>
        <v>Abschlusszeitpunkt des Wirtschaftsjahres</v>
      </c>
    </row>
    <row r="1111" spans="1:9" x14ac:dyDescent="0.55000000000000004">
      <c r="A1111" s="8" t="s">
        <v>1542</v>
      </c>
      <c r="B1111" s="8" t="s">
        <v>4</v>
      </c>
      <c r="C1111" s="8" t="s">
        <v>611</v>
      </c>
      <c r="D1111" s="8" t="s">
        <v>1828</v>
      </c>
      <c r="G1111" s="26" t="str">
        <f t="shared" si="34"/>
        <v>69</v>
      </c>
      <c r="H1111" s="25" t="s">
        <v>1951</v>
      </c>
      <c r="I1111" s="8" t="str">
        <f t="shared" si="35"/>
        <v>EBITDA-Vortrag zum Schluss des fünften vorangegangenen Wirtschaftsjahres</v>
      </c>
    </row>
    <row r="1112" spans="1:9" x14ac:dyDescent="0.55000000000000004">
      <c r="A1112" s="8" t="s">
        <v>1539</v>
      </c>
      <c r="B1112" s="8" t="s">
        <v>4</v>
      </c>
      <c r="C1112" s="8" t="s">
        <v>604</v>
      </c>
      <c r="D1112" s="8" t="s">
        <v>1827</v>
      </c>
      <c r="G1112" s="26" t="str">
        <f t="shared" si="34"/>
        <v>70</v>
      </c>
      <c r="H1112" s="25" t="s">
        <v>1951</v>
      </c>
      <c r="I1112" s="8" t="str">
        <f t="shared" si="35"/>
        <v>Davon ab: Verringerung des EBITDA-Vortrags bei Abspaltung (§ 15 Abs. 3, § 16 UmwStG)</v>
      </c>
    </row>
    <row r="1113" spans="1:9" x14ac:dyDescent="0.55000000000000004">
      <c r="A1113" s="8" t="s">
        <v>1611</v>
      </c>
      <c r="B1113" s="8" t="s">
        <v>4</v>
      </c>
      <c r="C1113" s="8" t="s">
        <v>609</v>
      </c>
      <c r="D1113" s="8" t="s">
        <v>1826</v>
      </c>
      <c r="G1113" s="26" t="str">
        <f t="shared" si="34"/>
        <v>71</v>
      </c>
      <c r="H1113" s="25" t="s">
        <v>1951</v>
      </c>
      <c r="I1113" s="8" t="str">
        <f t="shared" si="35"/>
        <v>Davon ab: Verringerung des EBITDA-Vortrags in anderen Fällen (ggf. unter Beachtung der § 2 Abs. 4 Satz 1, § 20 Abs. 6 Satz 4 UmwStG), insbesondere durch: Aufgabe oder Übertragung eines Betriebs oder Teilbetriebs (§ 8a Abs. 1 KStG i. V. mit § 4h Abs. 5 EStG), Ausscheiden einer Organgesellschaft aus dem Organkreis (§ 15 Satz 1 Nr. 3 KStG, § 8a Abs. 1 KStG i. V. mit § 4h Abs. 5 EStG)</v>
      </c>
    </row>
    <row r="1114" spans="1:9" x14ac:dyDescent="0.55000000000000004">
      <c r="A1114" s="8" t="s">
        <v>1609</v>
      </c>
      <c r="B1114" s="8" t="s">
        <v>4</v>
      </c>
      <c r="C1114" s="8" t="s">
        <v>1825</v>
      </c>
      <c r="D1114" s="8" t="s">
        <v>1824</v>
      </c>
      <c r="G1114" s="26" t="str">
        <f t="shared" si="34"/>
        <v>72</v>
      </c>
      <c r="H1114" s="25" t="s">
        <v>1951</v>
      </c>
      <c r="I1114" s="8" t="str">
        <f t="shared" si="35"/>
        <v>Nicht bei OrgangesellschaftenDavon ab: Verbrauch des EBITDA-Vortrags im laufenden Wirtschaftsjahr (Betrag lt. Zeile 56 abzüglich Betrag lt. Zeile 64, höchstens Betrag lt. Zeile 69 abzüglich Beträge lt. Zeilen 70 und 71)</v>
      </c>
    </row>
    <row r="1115" spans="1:9" x14ac:dyDescent="0.55000000000000004">
      <c r="A1115" s="8" t="s">
        <v>1605</v>
      </c>
      <c r="B1115" s="8" t="s">
        <v>4</v>
      </c>
      <c r="C1115" s="8" t="s">
        <v>193</v>
      </c>
      <c r="D1115" s="8" t="s">
        <v>1823</v>
      </c>
      <c r="G1115" s="26" t="str">
        <f t="shared" si="34"/>
        <v>73</v>
      </c>
      <c r="H1115" s="25" t="s">
        <v>1951</v>
      </c>
      <c r="I1115" s="8" t="str">
        <f t="shared" si="35"/>
        <v>Zwischensumme</v>
      </c>
    </row>
    <row r="1116" spans="1:9" x14ac:dyDescent="0.55000000000000004">
      <c r="A1116" s="8" t="s">
        <v>1602</v>
      </c>
      <c r="B1116" s="8" t="s">
        <v>4</v>
      </c>
      <c r="C1116" s="8" t="s">
        <v>1822</v>
      </c>
      <c r="D1116" s="8" t="s">
        <v>1821</v>
      </c>
      <c r="G1116" s="26" t="str">
        <f t="shared" si="34"/>
        <v>74</v>
      </c>
      <c r="H1116" s="25" t="s">
        <v>1951</v>
      </c>
      <c r="I1116" s="8" t="str">
        <f t="shared" si="35"/>
        <v>Davon ab: Minderung des EBITDA-Vortrags nach § 3a Abs. 3 Satz 2 Nr. 13 Buchst. b EStG (ggf. anteiliger Betrag lt. Zeile 40 der Anlage SAN abzüglich Betrag lt. Zeile 66; höchstens Betrag lt. Zeile 73)</v>
      </c>
    </row>
    <row r="1117" spans="1:9" x14ac:dyDescent="0.55000000000000004">
      <c r="A1117" s="8" t="s">
        <v>1600</v>
      </c>
      <c r="B1117" s="8" t="s">
        <v>4</v>
      </c>
      <c r="C1117" s="8" t="s">
        <v>612</v>
      </c>
      <c r="D1117" s="8" t="s">
        <v>1820</v>
      </c>
      <c r="G1117" s="26" t="str">
        <f t="shared" si="34"/>
        <v>75</v>
      </c>
      <c r="H1117" s="25" t="s">
        <v>1951</v>
      </c>
      <c r="I1117" s="8" t="str">
        <f t="shared" si="35"/>
        <v>EBITDA-Vortrag zum Schluss des Wirtschaftsjahres bezogen auf das vierte vorangegangene Wirtschaftsjahr</v>
      </c>
    </row>
    <row r="1118" spans="1:9" x14ac:dyDescent="0.55000000000000004">
      <c r="A1118" s="8" t="s">
        <v>4</v>
      </c>
      <c r="B1118" s="8" t="s">
        <v>4</v>
      </c>
      <c r="C1118" s="8" t="s">
        <v>4</v>
      </c>
      <c r="D1118" s="8" t="s">
        <v>4</v>
      </c>
      <c r="G1118" s="26" t="str">
        <f t="shared" si="34"/>
        <v/>
      </c>
      <c r="H1118" s="25" t="s">
        <v>1951</v>
      </c>
      <c r="I1118" s="8" t="str">
        <f t="shared" si="35"/>
        <v/>
      </c>
    </row>
    <row r="1119" spans="1:9" x14ac:dyDescent="0.55000000000000004">
      <c r="A1119" s="25" t="s">
        <v>4</v>
      </c>
      <c r="B1119" s="25" t="s">
        <v>4</v>
      </c>
      <c r="C1119" s="25" t="s">
        <v>626</v>
      </c>
      <c r="D1119" s="25" t="s">
        <v>4</v>
      </c>
      <c r="G1119" s="54" t="str">
        <f t="shared" si="34"/>
        <v/>
      </c>
      <c r="H1119" s="25" t="s">
        <v>1951</v>
      </c>
      <c r="I1119" s="25" t="str">
        <f t="shared" si="35"/>
        <v>EBITDA-Vortrag bezogen auf das dritte vorangegangene Wirtschaftsjahr</v>
      </c>
    </row>
    <row r="1120" spans="1:9" x14ac:dyDescent="0.55000000000000004">
      <c r="A1120" s="8" t="s">
        <v>1598</v>
      </c>
      <c r="B1120" s="8" t="s">
        <v>4</v>
      </c>
      <c r="C1120" s="8" t="s">
        <v>607</v>
      </c>
      <c r="D1120" s="8" t="s">
        <v>1819</v>
      </c>
      <c r="G1120" s="26" t="str">
        <f t="shared" si="34"/>
        <v>76</v>
      </c>
      <c r="H1120" s="25" t="s">
        <v>1951</v>
      </c>
      <c r="I1120" s="8" t="str">
        <f t="shared" si="35"/>
        <v>Abschlusszeitpunkt des Wirtschaftsjahres</v>
      </c>
    </row>
    <row r="1121" spans="1:9" x14ac:dyDescent="0.55000000000000004">
      <c r="A1121" s="8" t="s">
        <v>1596</v>
      </c>
      <c r="B1121" s="8" t="s">
        <v>4</v>
      </c>
      <c r="C1121" s="8" t="s">
        <v>613</v>
      </c>
      <c r="D1121" s="8" t="s">
        <v>1818</v>
      </c>
      <c r="G1121" s="26" t="str">
        <f t="shared" si="34"/>
        <v>77</v>
      </c>
      <c r="H1121" s="25" t="s">
        <v>1951</v>
      </c>
      <c r="I1121" s="8" t="str">
        <f t="shared" si="35"/>
        <v>EBITDA-Vortrag zum Schluss des vierten vorangegangenen Wirtschaftsjahres</v>
      </c>
    </row>
    <row r="1122" spans="1:9" x14ac:dyDescent="0.55000000000000004">
      <c r="A1122" s="8" t="s">
        <v>1817</v>
      </c>
      <c r="B1122" s="8" t="s">
        <v>4</v>
      </c>
      <c r="C1122" s="8" t="s">
        <v>604</v>
      </c>
      <c r="D1122" s="8" t="s">
        <v>1816</v>
      </c>
      <c r="G1122" s="26" t="str">
        <f t="shared" si="34"/>
        <v>78</v>
      </c>
      <c r="H1122" s="25" t="s">
        <v>1951</v>
      </c>
      <c r="I1122" s="8" t="str">
        <f t="shared" si="35"/>
        <v>Davon ab: Verringerung des EBITDA-Vortrags bei Abspaltung (§ 15 Abs. 3, § 16 UmwStG)</v>
      </c>
    </row>
    <row r="1123" spans="1:9" x14ac:dyDescent="0.55000000000000004">
      <c r="A1123" s="8" t="s">
        <v>1815</v>
      </c>
      <c r="B1123" s="8" t="s">
        <v>4</v>
      </c>
      <c r="C1123" s="8" t="s">
        <v>609</v>
      </c>
      <c r="D1123" s="8" t="s">
        <v>1814</v>
      </c>
      <c r="G1123" s="26" t="str">
        <f t="shared" si="34"/>
        <v>79</v>
      </c>
      <c r="H1123" s="25" t="s">
        <v>1951</v>
      </c>
      <c r="I1123" s="8" t="str">
        <f t="shared" si="35"/>
        <v>Davon ab: Verringerung des EBITDA-Vortrags in anderen Fällen (ggf. unter Beachtung der § 2 Abs. 4 Satz 1, § 20 Abs. 6 Satz 4 UmwStG), insbesondere durch: Aufgabe oder Übertragung eines Betriebs oder Teilbetriebs (§ 8a Abs. 1 KStG i. V. mit § 4h Abs. 5 EStG), Ausscheiden einer Organgesellschaft aus dem Organkreis (§ 15 Satz 1 Nr. 3 KStG, § 8a Abs. 1 KStG i. V. mit § 4h Abs. 5 EStG)</v>
      </c>
    </row>
    <row r="1124" spans="1:9" x14ac:dyDescent="0.55000000000000004">
      <c r="A1124" s="8" t="s">
        <v>1813</v>
      </c>
      <c r="B1124" s="8" t="s">
        <v>4</v>
      </c>
      <c r="C1124" s="8" t="s">
        <v>1812</v>
      </c>
      <c r="D1124" s="8" t="s">
        <v>1811</v>
      </c>
      <c r="G1124" s="26" t="str">
        <f t="shared" si="34"/>
        <v>80</v>
      </c>
      <c r="H1124" s="25" t="s">
        <v>1951</v>
      </c>
      <c r="I1124" s="8" t="str">
        <f t="shared" si="35"/>
        <v>Nicht bei OrgangesellschaftenDavon ab: Verbrauch des EBITDA-Vortrags im laufenden Wirtschaftsjahr (Betrag lt. Zeile 56 abzüglich Beträge lt. Zeilen 64 und 72, höchstens Betrag lt. Zeile 77 abzüglich Beträge lt. Zeilen 78 und 79)</v>
      </c>
    </row>
    <row r="1125" spans="1:9" x14ac:dyDescent="0.55000000000000004">
      <c r="A1125" s="8" t="s">
        <v>1810</v>
      </c>
      <c r="B1125" s="8" t="s">
        <v>4</v>
      </c>
      <c r="C1125" s="8" t="s">
        <v>193</v>
      </c>
      <c r="D1125" s="8" t="s">
        <v>1809</v>
      </c>
      <c r="G1125" s="26" t="str">
        <f t="shared" si="34"/>
        <v>81</v>
      </c>
      <c r="H1125" s="25" t="s">
        <v>1951</v>
      </c>
      <c r="I1125" s="8" t="str">
        <f t="shared" si="35"/>
        <v>Zwischensumme</v>
      </c>
    </row>
    <row r="1126" spans="1:9" x14ac:dyDescent="0.55000000000000004">
      <c r="A1126" s="8" t="s">
        <v>1808</v>
      </c>
      <c r="B1126" s="8" t="s">
        <v>4</v>
      </c>
      <c r="C1126" s="8" t="s">
        <v>1807</v>
      </c>
      <c r="D1126" s="8" t="s">
        <v>1806</v>
      </c>
      <c r="G1126" s="26" t="str">
        <f t="shared" si="34"/>
        <v>82</v>
      </c>
      <c r="H1126" s="25" t="s">
        <v>1951</v>
      </c>
      <c r="I1126" s="8" t="str">
        <f t="shared" si="35"/>
        <v>Davon ab: Minderung des EBITDA-Vortrags nach § 3a Abs. 3 Satz 2 Nr. 13 Buchst. b EStG (ggf. anteiliger Betrag lt. Zeile 40 der Anlage SAN abzüglich Beträge lt. Zeilen 66 und 74; höchstens Betrag lt. Zeile 81)</v>
      </c>
    </row>
    <row r="1127" spans="1:9" x14ac:dyDescent="0.55000000000000004">
      <c r="A1127" s="8" t="s">
        <v>1805</v>
      </c>
      <c r="B1127" s="8" t="s">
        <v>4</v>
      </c>
      <c r="C1127" s="8" t="s">
        <v>615</v>
      </c>
      <c r="D1127" s="8" t="s">
        <v>1804</v>
      </c>
      <c r="G1127" s="26" t="str">
        <f t="shared" si="34"/>
        <v>83</v>
      </c>
      <c r="H1127" s="25" t="s">
        <v>1951</v>
      </c>
      <c r="I1127" s="8" t="str">
        <f t="shared" si="35"/>
        <v>EBITDA-Vortrag zum Schluss des Wirtschaftsjahres bezogen auf das dritte vorangegangene Wirtschaftsjahr</v>
      </c>
    </row>
    <row r="1128" spans="1:9" x14ac:dyDescent="0.55000000000000004">
      <c r="A1128" s="8" t="s">
        <v>4</v>
      </c>
      <c r="B1128" s="8" t="s">
        <v>4</v>
      </c>
      <c r="C1128" s="8" t="s">
        <v>4</v>
      </c>
      <c r="D1128" s="8" t="s">
        <v>4</v>
      </c>
      <c r="G1128" s="26" t="str">
        <f t="shared" si="34"/>
        <v/>
      </c>
      <c r="H1128" s="25" t="s">
        <v>1951</v>
      </c>
      <c r="I1128" s="8" t="str">
        <f t="shared" si="35"/>
        <v/>
      </c>
    </row>
    <row r="1129" spans="1:9" x14ac:dyDescent="0.55000000000000004">
      <c r="A1129" s="25" t="s">
        <v>4</v>
      </c>
      <c r="B1129" s="25" t="s">
        <v>4</v>
      </c>
      <c r="C1129" s="25" t="s">
        <v>627</v>
      </c>
      <c r="D1129" s="25" t="s">
        <v>4</v>
      </c>
      <c r="G1129" s="54" t="str">
        <f t="shared" si="34"/>
        <v/>
      </c>
      <c r="H1129" s="25" t="s">
        <v>1951</v>
      </c>
      <c r="I1129" s="25" t="str">
        <f t="shared" si="35"/>
        <v>EBITDA-Vortrag bezogen auf das zweite vorangegangene Wirtschaftsjahr</v>
      </c>
    </row>
    <row r="1130" spans="1:9" x14ac:dyDescent="0.55000000000000004">
      <c r="A1130" s="8" t="s">
        <v>1803</v>
      </c>
      <c r="B1130" s="8" t="s">
        <v>4</v>
      </c>
      <c r="C1130" s="8" t="s">
        <v>607</v>
      </c>
      <c r="D1130" s="8" t="s">
        <v>1802</v>
      </c>
      <c r="G1130" s="26" t="str">
        <f t="shared" si="34"/>
        <v>84</v>
      </c>
      <c r="H1130" s="25" t="s">
        <v>1951</v>
      </c>
      <c r="I1130" s="8" t="str">
        <f t="shared" si="35"/>
        <v>Abschlusszeitpunkt des Wirtschaftsjahres</v>
      </c>
    </row>
    <row r="1131" spans="1:9" x14ac:dyDescent="0.55000000000000004">
      <c r="A1131" s="8" t="s">
        <v>1801</v>
      </c>
      <c r="B1131" s="8" t="s">
        <v>4</v>
      </c>
      <c r="C1131" s="8" t="s">
        <v>616</v>
      </c>
      <c r="D1131" s="8" t="s">
        <v>1800</v>
      </c>
      <c r="G1131" s="26" t="str">
        <f t="shared" si="34"/>
        <v>85</v>
      </c>
      <c r="H1131" s="25" t="s">
        <v>1951</v>
      </c>
      <c r="I1131" s="8" t="str">
        <f t="shared" si="35"/>
        <v>EBITDA-Vortrag zum Schluss des dritten vorangegangenen Wirtschaftsjahres</v>
      </c>
    </row>
    <row r="1132" spans="1:9" x14ac:dyDescent="0.55000000000000004">
      <c r="A1132" s="8" t="s">
        <v>1799</v>
      </c>
      <c r="B1132" s="8" t="s">
        <v>4</v>
      </c>
      <c r="C1132" s="8" t="s">
        <v>604</v>
      </c>
      <c r="D1132" s="8" t="s">
        <v>1798</v>
      </c>
      <c r="G1132" s="26" t="str">
        <f t="shared" si="34"/>
        <v>86</v>
      </c>
      <c r="H1132" s="25" t="s">
        <v>1951</v>
      </c>
      <c r="I1132" s="8" t="str">
        <f t="shared" si="35"/>
        <v>Davon ab: Verringerung des EBITDA-Vortrags bei Abspaltung (§ 15 Abs. 3, § 16 UmwStG)</v>
      </c>
    </row>
    <row r="1133" spans="1:9" x14ac:dyDescent="0.55000000000000004">
      <c r="A1133" s="8" t="s">
        <v>1797</v>
      </c>
      <c r="B1133" s="8" t="s">
        <v>4</v>
      </c>
      <c r="C1133" s="8" t="s">
        <v>609</v>
      </c>
      <c r="D1133" s="8" t="s">
        <v>1796</v>
      </c>
      <c r="G1133" s="26" t="str">
        <f t="shared" si="34"/>
        <v>87</v>
      </c>
      <c r="H1133" s="25" t="s">
        <v>1951</v>
      </c>
      <c r="I1133" s="8" t="str">
        <f t="shared" si="35"/>
        <v>Davon ab: Verringerung des EBITDA-Vortrags in anderen Fällen (ggf. unter Beachtung der § 2 Abs. 4 Satz 1, § 20 Abs. 6 Satz 4 UmwStG), insbesondere durch: Aufgabe oder Übertragung eines Betriebs oder Teilbetriebs (§ 8a Abs. 1 KStG i. V. mit § 4h Abs. 5 EStG), Ausscheiden einer Organgesellschaft aus dem Organkreis (§ 15 Satz 1 Nr. 3 KStG, § 8a Abs. 1 KStG i. V. mit § 4h Abs. 5 EStG)</v>
      </c>
    </row>
    <row r="1134" spans="1:9" x14ac:dyDescent="0.55000000000000004">
      <c r="A1134" s="8" t="s">
        <v>1795</v>
      </c>
      <c r="B1134" s="8" t="s">
        <v>4</v>
      </c>
      <c r="C1134" s="8" t="s">
        <v>1794</v>
      </c>
      <c r="D1134" s="8" t="s">
        <v>1793</v>
      </c>
      <c r="G1134" s="26" t="str">
        <f t="shared" si="34"/>
        <v>88</v>
      </c>
      <c r="H1134" s="25" t="s">
        <v>1951</v>
      </c>
      <c r="I1134" s="8" t="str">
        <f t="shared" si="35"/>
        <v>Nicht bei OrgangesellschaftenDavon ab: Verbrauch des EBITDA-Vortrags im laufenden Wirtschaftsjahr (Betrag lt. Zeile 56 abzüglich Betrag lt. Zeile 64, 72 und 80, höchstens Betrag lt. Zeile 85 abzüglich Beträge lt. Zeilen 86 und 87)</v>
      </c>
    </row>
    <row r="1135" spans="1:9" x14ac:dyDescent="0.55000000000000004">
      <c r="A1135" s="8" t="s">
        <v>1792</v>
      </c>
      <c r="B1135" s="8" t="s">
        <v>4</v>
      </c>
      <c r="C1135" s="8" t="s">
        <v>193</v>
      </c>
      <c r="D1135" s="8" t="s">
        <v>1791</v>
      </c>
      <c r="G1135" s="26" t="str">
        <f t="shared" si="34"/>
        <v>89</v>
      </c>
      <c r="H1135" s="25" t="s">
        <v>1951</v>
      </c>
      <c r="I1135" s="8" t="str">
        <f t="shared" si="35"/>
        <v>Zwischensumme</v>
      </c>
    </row>
    <row r="1136" spans="1:9" x14ac:dyDescent="0.55000000000000004">
      <c r="A1136" s="8" t="s">
        <v>1790</v>
      </c>
      <c r="B1136" s="8" t="s">
        <v>4</v>
      </c>
      <c r="C1136" s="8" t="s">
        <v>1789</v>
      </c>
      <c r="D1136" s="8" t="s">
        <v>1788</v>
      </c>
      <c r="G1136" s="26" t="str">
        <f t="shared" si="34"/>
        <v>90</v>
      </c>
      <c r="H1136" s="25" t="s">
        <v>1951</v>
      </c>
      <c r="I1136" s="8" t="str">
        <f t="shared" si="35"/>
        <v>Davon ab: Minderung des EBITDA-Vortrags nach § 3a Abs. 3 Satz 2 Nr. 13 Buchst. b EStG (ggf. anteiliger Betrag lt. Zeile 40 der Anlage SAN abzüglich Beträge lt. Zeilen 66, 74 und 82; höchstens Betrag lt. Zeile 89)</v>
      </c>
    </row>
    <row r="1137" spans="1:9" x14ac:dyDescent="0.55000000000000004">
      <c r="A1137" s="8" t="s">
        <v>1787</v>
      </c>
      <c r="B1137" s="8" t="s">
        <v>4</v>
      </c>
      <c r="C1137" s="8" t="s">
        <v>619</v>
      </c>
      <c r="D1137" s="8" t="s">
        <v>1786</v>
      </c>
      <c r="G1137" s="26" t="str">
        <f t="shared" si="34"/>
        <v>91</v>
      </c>
      <c r="H1137" s="25" t="s">
        <v>1951</v>
      </c>
      <c r="I1137" s="8" t="str">
        <f t="shared" si="35"/>
        <v>EBITDA-Vortrag zum Schluss des Wirtschaftsjahres bezogen auf das zweite vorangegangene Wirtschaftsjahr</v>
      </c>
    </row>
    <row r="1138" spans="1:9" x14ac:dyDescent="0.55000000000000004">
      <c r="A1138" s="8" t="s">
        <v>4</v>
      </c>
      <c r="B1138" s="8" t="s">
        <v>4</v>
      </c>
      <c r="C1138" s="8" t="s">
        <v>4</v>
      </c>
      <c r="D1138" s="8" t="s">
        <v>4</v>
      </c>
      <c r="G1138" s="26" t="str">
        <f t="shared" si="34"/>
        <v/>
      </c>
      <c r="H1138" s="25" t="s">
        <v>1951</v>
      </c>
      <c r="I1138" s="8" t="str">
        <f t="shared" si="35"/>
        <v/>
      </c>
    </row>
    <row r="1139" spans="1:9" x14ac:dyDescent="0.55000000000000004">
      <c r="A1139" s="25" t="s">
        <v>4</v>
      </c>
      <c r="B1139" s="25" t="s">
        <v>4</v>
      </c>
      <c r="C1139" s="25" t="s">
        <v>628</v>
      </c>
      <c r="D1139" s="25" t="s">
        <v>4</v>
      </c>
      <c r="G1139" s="54" t="str">
        <f t="shared" si="34"/>
        <v/>
      </c>
      <c r="H1139" s="25" t="s">
        <v>1951</v>
      </c>
      <c r="I1139" s="25" t="str">
        <f t="shared" si="35"/>
        <v>EBITDA-Vortrag bezogen auf das erste vorangegangene Wirtschaftsjahr</v>
      </c>
    </row>
    <row r="1140" spans="1:9" x14ac:dyDescent="0.55000000000000004">
      <c r="A1140" s="8" t="s">
        <v>1785</v>
      </c>
      <c r="B1140" s="8" t="s">
        <v>4</v>
      </c>
      <c r="C1140" s="8" t="s">
        <v>607</v>
      </c>
      <c r="D1140" s="8" t="s">
        <v>1784</v>
      </c>
      <c r="G1140" s="26" t="str">
        <f t="shared" si="34"/>
        <v>92</v>
      </c>
      <c r="H1140" s="25" t="s">
        <v>1951</v>
      </c>
      <c r="I1140" s="8" t="str">
        <f t="shared" si="35"/>
        <v>Abschlusszeitpunkt des Wirtschaftsjahres</v>
      </c>
    </row>
    <row r="1141" spans="1:9" x14ac:dyDescent="0.55000000000000004">
      <c r="A1141" s="8" t="s">
        <v>1783</v>
      </c>
      <c r="B1141" s="8" t="s">
        <v>4</v>
      </c>
      <c r="C1141" s="8" t="s">
        <v>620</v>
      </c>
      <c r="D1141" s="8" t="s">
        <v>1782</v>
      </c>
      <c r="G1141" s="26" t="str">
        <f t="shared" si="34"/>
        <v>93</v>
      </c>
      <c r="H1141" s="25" t="s">
        <v>1951</v>
      </c>
      <c r="I1141" s="8" t="str">
        <f t="shared" si="35"/>
        <v>EBITDA-Vortrag zum Schluss des zweiten vorangegangenen Wirtschaftsjahres</v>
      </c>
    </row>
    <row r="1142" spans="1:9" x14ac:dyDescent="0.55000000000000004">
      <c r="A1142" s="8" t="s">
        <v>1781</v>
      </c>
      <c r="B1142" s="8" t="s">
        <v>4</v>
      </c>
      <c r="C1142" s="8" t="s">
        <v>604</v>
      </c>
      <c r="D1142" s="8" t="s">
        <v>1780</v>
      </c>
      <c r="G1142" s="26" t="str">
        <f t="shared" si="34"/>
        <v>94</v>
      </c>
      <c r="H1142" s="25" t="s">
        <v>1951</v>
      </c>
      <c r="I1142" s="8" t="str">
        <f t="shared" si="35"/>
        <v>Davon ab: Verringerung des EBITDA-Vortrags bei Abspaltung (§ 15 Abs. 3, § 16 UmwStG)</v>
      </c>
    </row>
    <row r="1143" spans="1:9" x14ac:dyDescent="0.55000000000000004">
      <c r="A1143" s="8" t="s">
        <v>1779</v>
      </c>
      <c r="B1143" s="8" t="s">
        <v>4</v>
      </c>
      <c r="C1143" s="8" t="s">
        <v>609</v>
      </c>
      <c r="D1143" s="8" t="s">
        <v>1778</v>
      </c>
      <c r="G1143" s="26" t="str">
        <f t="shared" si="34"/>
        <v>95</v>
      </c>
      <c r="H1143" s="25" t="s">
        <v>1951</v>
      </c>
      <c r="I1143" s="8" t="str">
        <f t="shared" si="35"/>
        <v>Davon ab: Verringerung des EBITDA-Vortrags in anderen Fällen (ggf. unter Beachtung der § 2 Abs. 4 Satz 1, § 20 Abs. 6 Satz 4 UmwStG), insbesondere durch: Aufgabe oder Übertragung eines Betriebs oder Teilbetriebs (§ 8a Abs. 1 KStG i. V. mit § 4h Abs. 5 EStG), Ausscheiden einer Organgesellschaft aus dem Organkreis (§ 15 Satz 1 Nr. 3 KStG, § 8a Abs. 1 KStG i. V. mit § 4h Abs. 5 EStG)</v>
      </c>
    </row>
    <row r="1144" spans="1:9" x14ac:dyDescent="0.55000000000000004">
      <c r="A1144" s="8" t="s">
        <v>1777</v>
      </c>
      <c r="B1144" s="8" t="s">
        <v>4</v>
      </c>
      <c r="C1144" s="8" t="s">
        <v>1776</v>
      </c>
      <c r="D1144" s="8" t="s">
        <v>1775</v>
      </c>
      <c r="G1144" s="26" t="str">
        <f t="shared" si="34"/>
        <v>96</v>
      </c>
      <c r="H1144" s="25" t="s">
        <v>1951</v>
      </c>
      <c r="I1144" s="8" t="str">
        <f t="shared" si="35"/>
        <v>Nicht bei OrgangesellschaftenDavon ab: Verbrauch des EBITDA-Vortrags im laufenden Wirtschaftsjahr (Betrag lt. Zeile 56 abzüglich Betrag lt. Zeile 64, 72, 80 und 82, höchstens Betrag lt. Zeile 93 abzüglich Beträge lt. Zeilen 94 und 95)</v>
      </c>
    </row>
    <row r="1145" spans="1:9" x14ac:dyDescent="0.55000000000000004">
      <c r="A1145" s="8" t="s">
        <v>1774</v>
      </c>
      <c r="B1145" s="8" t="s">
        <v>4</v>
      </c>
      <c r="C1145" s="8" t="s">
        <v>193</v>
      </c>
      <c r="D1145" s="8" t="s">
        <v>1773</v>
      </c>
      <c r="G1145" s="26" t="str">
        <f t="shared" si="34"/>
        <v>97</v>
      </c>
      <c r="H1145" s="25" t="s">
        <v>1951</v>
      </c>
      <c r="I1145" s="8" t="str">
        <f t="shared" si="35"/>
        <v>Zwischensumme</v>
      </c>
    </row>
    <row r="1146" spans="1:9" x14ac:dyDescent="0.55000000000000004">
      <c r="A1146" s="8" t="s">
        <v>1772</v>
      </c>
      <c r="B1146" s="8" t="s">
        <v>4</v>
      </c>
      <c r="C1146" s="8" t="s">
        <v>1771</v>
      </c>
      <c r="D1146" s="8" t="s">
        <v>1770</v>
      </c>
      <c r="G1146" s="26" t="str">
        <f t="shared" si="34"/>
        <v>98</v>
      </c>
      <c r="H1146" s="25" t="s">
        <v>1951</v>
      </c>
      <c r="I1146" s="8" t="str">
        <f t="shared" si="35"/>
        <v>Davon ab: Minderung des EBITDA-Vortrags nach § 3a Abs. 3 Satz 2 Nr. 13 Buchst. b EStG (ggf. anteiliger Betrag lt. Zeile 40 der Anlage SAN abzüglich Beträge lt. Zeilen 66, 74, 82 und 90; höchstens Betrag lt. Zeile 97)</v>
      </c>
    </row>
    <row r="1147" spans="1:9" x14ac:dyDescent="0.55000000000000004">
      <c r="A1147" s="8" t="s">
        <v>1769</v>
      </c>
      <c r="B1147" s="8" t="s">
        <v>4</v>
      </c>
      <c r="C1147" s="8" t="s">
        <v>621</v>
      </c>
      <c r="D1147" s="8" t="s">
        <v>1768</v>
      </c>
      <c r="G1147" s="26" t="str">
        <f t="shared" si="34"/>
        <v>99</v>
      </c>
      <c r="H1147" s="25" t="s">
        <v>1951</v>
      </c>
      <c r="I1147" s="8" t="str">
        <f t="shared" si="35"/>
        <v>EBITDA-Vortrag zum Schluss des Wirtschaftsjahres bezogen auf das erste vorangegangene Wirtschaftsjahr</v>
      </c>
    </row>
    <row r="1148" spans="1:9" x14ac:dyDescent="0.55000000000000004">
      <c r="A1148" s="8" t="s">
        <v>4</v>
      </c>
      <c r="B1148" s="8" t="s">
        <v>4</v>
      </c>
      <c r="C1148" s="8" t="s">
        <v>4</v>
      </c>
      <c r="D1148" s="8" t="s">
        <v>4</v>
      </c>
      <c r="G1148" s="26" t="str">
        <f t="shared" si="34"/>
        <v/>
      </c>
      <c r="H1148" s="25" t="s">
        <v>1951</v>
      </c>
      <c r="I1148" s="8" t="str">
        <f t="shared" si="35"/>
        <v/>
      </c>
    </row>
    <row r="1149" spans="1:9" x14ac:dyDescent="0.55000000000000004">
      <c r="A1149" s="25" t="s">
        <v>4</v>
      </c>
      <c r="B1149" s="25" t="s">
        <v>4</v>
      </c>
      <c r="C1149" s="25" t="s">
        <v>629</v>
      </c>
      <c r="D1149" s="25" t="s">
        <v>4</v>
      </c>
      <c r="G1149" s="54" t="str">
        <f t="shared" si="34"/>
        <v/>
      </c>
      <c r="H1149" s="25" t="s">
        <v>1951</v>
      </c>
      <c r="I1149" s="25" t="str">
        <f t="shared" si="35"/>
        <v>EBITDA-Vortrag bezogen auf das laufende Wirtschaftsjahr</v>
      </c>
    </row>
    <row r="1150" spans="1:9" x14ac:dyDescent="0.55000000000000004">
      <c r="A1150" s="8" t="s">
        <v>1767</v>
      </c>
      <c r="B1150" s="8" t="s">
        <v>4</v>
      </c>
      <c r="C1150" s="8" t="s">
        <v>581</v>
      </c>
      <c r="D1150" s="8" t="s">
        <v>1766</v>
      </c>
      <c r="G1150" s="26" t="str">
        <f t="shared" si="34"/>
        <v>100</v>
      </c>
      <c r="H1150" s="25" t="s">
        <v>1951</v>
      </c>
      <c r="I1150" s="8" t="str">
        <f t="shared" si="35"/>
        <v>Verbleibendes EBITDA des laufenden Wirtschaftsjahres (Betrag lt. Zeile 54 abzüglich Betrag lt. Zeile 55)</v>
      </c>
    </row>
    <row r="1151" spans="1:9" x14ac:dyDescent="0.55000000000000004">
      <c r="A1151" s="8" t="s">
        <v>1765</v>
      </c>
      <c r="B1151" s="8" t="s">
        <v>4</v>
      </c>
      <c r="C1151" s="8" t="s">
        <v>1764</v>
      </c>
      <c r="D1151" s="8" t="s">
        <v>1763</v>
      </c>
      <c r="G1151" s="26" t="str">
        <f t="shared" si="34"/>
        <v>101</v>
      </c>
      <c r="H1151" s="25" t="s">
        <v>1951</v>
      </c>
      <c r="I1151" s="8" t="str">
        <f t="shared" si="35"/>
        <v>Davon ab: Minderung des verbleibenden EBITDA nach § 3a Abs. 3 Satz 2 Nr. 13 Buchst. b EStG (ggf. anteiliger Betrag lt. Zeile 40 der Anlage SAN abzüglich Beträge lt. Zeilen 66, 74, 82, 90 und 98; höchstens Betrag lt. Zeile 100)</v>
      </c>
    </row>
    <row r="1152" spans="1:9" x14ac:dyDescent="0.55000000000000004">
      <c r="A1152" s="8" t="s">
        <v>1762</v>
      </c>
      <c r="B1152" s="8" t="s">
        <v>4</v>
      </c>
      <c r="C1152" s="8" t="s">
        <v>582</v>
      </c>
      <c r="D1152" s="8" t="s">
        <v>1761</v>
      </c>
      <c r="G1152" s="26" t="str">
        <f t="shared" si="34"/>
        <v>102</v>
      </c>
      <c r="H1152" s="25" t="s">
        <v>1951</v>
      </c>
      <c r="I1152" s="8" t="str">
        <f t="shared" si="35"/>
        <v>EBITDA-Vortrag zum Schluss des Wirtschaftsjahres bezogen auf das laufende Wirtschaftsjahr</v>
      </c>
    </row>
    <row r="1153" spans="1:9" x14ac:dyDescent="0.55000000000000004">
      <c r="A1153" s="8" t="s">
        <v>1760</v>
      </c>
      <c r="B1153" s="8" t="s">
        <v>4</v>
      </c>
      <c r="C1153" s="8" t="s">
        <v>623</v>
      </c>
      <c r="D1153" s="8" t="s">
        <v>1177</v>
      </c>
      <c r="G1153" s="26" t="str">
        <f t="shared" ref="G1153:G1216" si="36">A1153</f>
        <v>E.1</v>
      </c>
      <c r="H1153" s="25" t="s">
        <v>1951</v>
      </c>
      <c r="I1153" s="8" t="str">
        <f t="shared" ref="I1153:I1216" si="37">C1153</f>
        <v>Nachrichtliche Zeile für Elster: Die Voraussetzungen für den Versand der Anlage Zinsschranke sind gegeben. (Zeile 11 &gt;= 3 Mio. oder Zeile 38 &gt; 0 oder Zeile 23 &gt;0 oder bei Organgesellschaften Zeilen 5 bis 9 gefüllt)</v>
      </c>
    </row>
    <row r="1154" spans="1:9" x14ac:dyDescent="0.55000000000000004">
      <c r="A1154" s="8" t="s">
        <v>1759</v>
      </c>
      <c r="B1154" s="8" t="s">
        <v>4</v>
      </c>
      <c r="C1154" s="8" t="s">
        <v>1758</v>
      </c>
      <c r="D1154" s="8" t="s">
        <v>1178</v>
      </c>
      <c r="G1154" s="26" t="str">
        <f t="shared" si="36"/>
        <v>E.2</v>
      </c>
      <c r="H1154" s="25" t="s">
        <v>1951</v>
      </c>
      <c r="I1154" s="8" t="str">
        <f t="shared" si="37"/>
        <v>Nur relevant für die elektronische Versendung der Steuererklärung:Die Anlage Zinsschranke wird versendet.(Sind die Bedingungen für die Zeile E.1 nicht erfüllt und handelt es sich um eine Stand-alone-Gesellschaft, kann diese Checkbox nachträglich aktiviert werden, um die Anlage Zinsschranke freiwillig zu versenden.)</v>
      </c>
    </row>
    <row r="1155" spans="1:9" x14ac:dyDescent="0.55000000000000004">
      <c r="A1155" s="25" t="s">
        <v>1757</v>
      </c>
      <c r="G1155" s="54" t="str">
        <f t="shared" si="36"/>
        <v>Anlage ZVE</v>
      </c>
      <c r="H1155" s="25" t="s">
        <v>1757</v>
      </c>
      <c r="I1155" s="8">
        <f t="shared" si="37"/>
        <v>0</v>
      </c>
    </row>
    <row r="1156" spans="1:9" x14ac:dyDescent="0.55000000000000004">
      <c r="A1156" s="25" t="s">
        <v>957</v>
      </c>
      <c r="B1156" s="25" t="s">
        <v>4</v>
      </c>
      <c r="C1156" s="25" t="s">
        <v>242</v>
      </c>
      <c r="D1156" s="25" t="s">
        <v>1756</v>
      </c>
      <c r="E1156" s="25" t="s">
        <v>1755</v>
      </c>
      <c r="G1156" s="54" t="str">
        <f t="shared" si="36"/>
        <v>Zeile</v>
      </c>
      <c r="H1156" s="25" t="s">
        <v>1757</v>
      </c>
      <c r="I1156" s="25" t="str">
        <f t="shared" si="37"/>
        <v>Bezeichnung</v>
      </c>
    </row>
    <row r="1157" spans="1:9" x14ac:dyDescent="0.55000000000000004">
      <c r="A1157" s="25" t="s">
        <v>4</v>
      </c>
      <c r="B1157" s="25" t="s">
        <v>4</v>
      </c>
      <c r="C1157" s="25" t="s">
        <v>694</v>
      </c>
      <c r="D1157" s="25" t="s">
        <v>4</v>
      </c>
      <c r="E1157" s="25" t="s">
        <v>4</v>
      </c>
      <c r="G1157" s="54" t="str">
        <f t="shared" si="36"/>
        <v/>
      </c>
      <c r="H1157" s="25" t="s">
        <v>1757</v>
      </c>
      <c r="I1157" s="25" t="str">
        <f t="shared" si="37"/>
        <v>Ermittlung der Summe der Einkünfte</v>
      </c>
    </row>
    <row r="1158" spans="1:9" x14ac:dyDescent="0.55000000000000004">
      <c r="A1158" s="25" t="s">
        <v>4</v>
      </c>
      <c r="B1158" s="25" t="s">
        <v>4</v>
      </c>
      <c r="C1158" s="25" t="s">
        <v>684</v>
      </c>
      <c r="D1158" s="25" t="s">
        <v>4</v>
      </c>
      <c r="E1158" s="25" t="s">
        <v>4</v>
      </c>
      <c r="G1158" s="54" t="str">
        <f t="shared" si="36"/>
        <v/>
      </c>
      <c r="H1158" s="25" t="s">
        <v>1757</v>
      </c>
      <c r="I1158" s="25" t="str">
        <f t="shared" si="37"/>
        <v>Einkünfte aus Land- und Forstwirtschaft</v>
      </c>
    </row>
    <row r="1159" spans="1:9" x14ac:dyDescent="0.55000000000000004">
      <c r="A1159" s="8" t="s">
        <v>1081</v>
      </c>
      <c r="B1159" s="8" t="s">
        <v>4</v>
      </c>
      <c r="C1159" s="8" t="s">
        <v>1754</v>
      </c>
      <c r="D1159" s="8" t="s">
        <v>4</v>
      </c>
      <c r="E1159" s="8" t="s">
        <v>1753</v>
      </c>
      <c r="G1159" s="26" t="str">
        <f t="shared" si="36"/>
        <v>1</v>
      </c>
      <c r="H1159" s="25" t="s">
        <v>1757</v>
      </c>
      <c r="I1159" s="8" t="str">
        <f t="shared" si="37"/>
        <v>Gewinn aus eigenen Betrieben (einschließlich Veräußerungsgewinn; lt. Gesonderter Ermittlung): Auf das Kalenderjahr 2018 entfallender Gewinn aus dem Wirtschaftsjahr 2017/2018 (2018)</v>
      </c>
    </row>
    <row r="1160" spans="1:9" x14ac:dyDescent="0.55000000000000004">
      <c r="A1160" s="8" t="s">
        <v>1315</v>
      </c>
      <c r="B1160" s="8" t="s">
        <v>4</v>
      </c>
      <c r="C1160" s="8" t="s">
        <v>1752</v>
      </c>
      <c r="D1160" s="8" t="s">
        <v>4</v>
      </c>
      <c r="E1160" s="8" t="s">
        <v>1751</v>
      </c>
      <c r="G1160" s="26" t="str">
        <f t="shared" si="36"/>
        <v>1a</v>
      </c>
      <c r="H1160" s="25" t="s">
        <v>1757</v>
      </c>
      <c r="I1160" s="8" t="str">
        <f t="shared" si="37"/>
        <v>Dazu / Davon ab: Gewinn aus eigenen Betrieben (einschließlich Veräußerungsgewinn; lt. gesonderter Ermittlung):  Auf das Kalenderjahr 2018 entfallender Gewinn aus dem Wirtschaftsjahr 2018/2019</v>
      </c>
    </row>
    <row r="1161" spans="1:9" x14ac:dyDescent="0.55000000000000004">
      <c r="A1161" s="8" t="s">
        <v>1750</v>
      </c>
      <c r="B1161" s="8" t="s">
        <v>4</v>
      </c>
      <c r="C1161" s="8" t="s">
        <v>642</v>
      </c>
      <c r="D1161" s="8" t="s">
        <v>4</v>
      </c>
      <c r="E1161" s="8" t="s">
        <v>1749</v>
      </c>
      <c r="G1161" s="26" t="str">
        <f t="shared" si="36"/>
        <v>1b</v>
      </c>
      <c r="H1161" s="25" t="s">
        <v>1757</v>
      </c>
      <c r="I1161" s="8" t="str">
        <f t="shared" si="37"/>
        <v>Dazu / Davon ab: Einkünfte aus Land- und Forstwirtschaft aus Beteiligungen an Personengesellschaften (Gesellschaft, Finanzamt, Steuernummer lt. gesonderter Aufstellung)</v>
      </c>
    </row>
    <row r="1162" spans="1:9" x14ac:dyDescent="0.55000000000000004">
      <c r="A1162" s="25" t="s">
        <v>4</v>
      </c>
      <c r="B1162" s="25" t="s">
        <v>4</v>
      </c>
      <c r="C1162" s="25" t="s">
        <v>682</v>
      </c>
      <c r="D1162" s="25" t="s">
        <v>4</v>
      </c>
      <c r="E1162" s="25" t="s">
        <v>4</v>
      </c>
      <c r="G1162" s="54" t="str">
        <f t="shared" si="36"/>
        <v/>
      </c>
      <c r="H1162" s="25" t="s">
        <v>1757</v>
      </c>
      <c r="I1162" s="25" t="str">
        <f t="shared" si="37"/>
        <v>Einkünfte aus Gewerbebetrieb</v>
      </c>
    </row>
    <row r="1163" spans="1:9" x14ac:dyDescent="0.55000000000000004">
      <c r="A1163" s="8" t="s">
        <v>1155</v>
      </c>
      <c r="B1163" s="8" t="s">
        <v>4</v>
      </c>
      <c r="C1163" s="8" t="s">
        <v>1748</v>
      </c>
      <c r="D1163" s="8" t="s">
        <v>4</v>
      </c>
      <c r="E1163" s="8" t="s">
        <v>1159</v>
      </c>
      <c r="G1163" s="26" t="str">
        <f t="shared" si="36"/>
        <v>2</v>
      </c>
      <c r="H1163" s="25" t="s">
        <v>1757</v>
      </c>
      <c r="I1163" s="8" t="str">
        <f t="shared" si="37"/>
        <v>Laufender Gewinn Dazu / Davon ab: Einkünfte aus Gewerbebetrieb lt. Zeile 180 der Anlage GK; bei zusätzlichem Rumpfwirtschaftsjahr: Einkünfte aus Gewerbebetrieb des zweiten im Veranlagungszeitraum endenden Wirtschaftsjahres; bei mehreren Betrieben: Einkünfte aus Gewerbebetrieb der ersten Anlage GK</v>
      </c>
    </row>
    <row r="1164" spans="1:9" x14ac:dyDescent="0.55000000000000004">
      <c r="A1164" s="8" t="s">
        <v>1313</v>
      </c>
      <c r="B1164" s="8" t="s">
        <v>4</v>
      </c>
      <c r="C1164" s="8" t="s">
        <v>649</v>
      </c>
      <c r="D1164" s="8" t="s">
        <v>4</v>
      </c>
      <c r="E1164" s="8" t="s">
        <v>1747</v>
      </c>
      <c r="G1164" s="26" t="str">
        <f t="shared" si="36"/>
        <v>3</v>
      </c>
      <c r="H1164" s="25" t="s">
        <v>1757</v>
      </c>
      <c r="I1164" s="8" t="str">
        <f t="shared" si="37"/>
        <v>Dazu / Davon ab: Bei zusätzlichem Rumpfwirtschaftsjahr: Einkünfte aus Gewerbebetrieb des ersten im Veranlagungszeitraum endenden Wirtschaftsjahres (lt. Zeile 180 der Anlage GK für das erste Wirtschaftsjahr)</v>
      </c>
    </row>
    <row r="1165" spans="1:9" x14ac:dyDescent="0.55000000000000004">
      <c r="A1165" s="8" t="s">
        <v>1326</v>
      </c>
      <c r="B1165" s="8" t="s">
        <v>4</v>
      </c>
      <c r="C1165" s="8" t="s">
        <v>1746</v>
      </c>
      <c r="D1165" s="8" t="s">
        <v>4</v>
      </c>
      <c r="E1165" s="8" t="s">
        <v>1745</v>
      </c>
      <c r="G1165" s="26" t="str">
        <f t="shared" si="36"/>
        <v>4</v>
      </c>
      <c r="H1165" s="25" t="s">
        <v>1757</v>
      </c>
      <c r="I1165" s="8" t="str">
        <f t="shared" si="37"/>
        <v>Bei mehreren Betrieben:  Dazu / Davon ab: Einkünfte aus Gewerbebetrieb lt. Zeile 180 der übrigen Anlagen GK</v>
      </c>
    </row>
    <row r="1166" spans="1:9" x14ac:dyDescent="0.55000000000000004">
      <c r="A1166" s="8" t="s">
        <v>1157</v>
      </c>
      <c r="B1166" s="8" t="s">
        <v>4</v>
      </c>
      <c r="C1166" s="8" t="s">
        <v>1744</v>
      </c>
      <c r="D1166" s="8" t="s">
        <v>4</v>
      </c>
      <c r="E1166" s="8" t="s">
        <v>1743</v>
      </c>
      <c r="G1166" s="26" t="str">
        <f t="shared" si="36"/>
        <v>5</v>
      </c>
      <c r="H1166" s="25" t="s">
        <v>1757</v>
      </c>
      <c r="I1166" s="8" t="str">
        <f t="shared" si="37"/>
        <v>Veräußerungs-/Aufgabegewinn Dazu: Veräußerungspreis aller im laufenden Veranlagungszeitraum veräußerter oder aufgegebener Betriebe</v>
      </c>
    </row>
    <row r="1167" spans="1:9" x14ac:dyDescent="0.55000000000000004">
      <c r="A1167" s="8" t="s">
        <v>1306</v>
      </c>
      <c r="B1167" s="8" t="s">
        <v>4</v>
      </c>
      <c r="C1167" s="8" t="s">
        <v>658</v>
      </c>
      <c r="D1167" s="8" t="s">
        <v>4</v>
      </c>
      <c r="E1167" s="8" t="s">
        <v>1742</v>
      </c>
      <c r="G1167" s="26" t="str">
        <f t="shared" si="36"/>
        <v>6</v>
      </c>
      <c r="H1167" s="25" t="s">
        <v>1757</v>
      </c>
      <c r="I1167" s="8" t="str">
        <f t="shared" si="37"/>
        <v>Davon ab: Veräußerungskosten</v>
      </c>
    </row>
    <row r="1168" spans="1:9" x14ac:dyDescent="0.55000000000000004">
      <c r="A1168" s="8" t="s">
        <v>1304</v>
      </c>
      <c r="B1168" s="8" t="s">
        <v>4</v>
      </c>
      <c r="C1168" s="8" t="s">
        <v>665</v>
      </c>
      <c r="D1168" s="8" t="s">
        <v>4</v>
      </c>
      <c r="E1168" s="8" t="s">
        <v>1741</v>
      </c>
      <c r="G1168" s="26" t="str">
        <f t="shared" si="36"/>
        <v>7</v>
      </c>
      <c r="H1168" s="25" t="s">
        <v>1757</v>
      </c>
      <c r="I1168" s="8" t="str">
        <f t="shared" si="37"/>
        <v>Davon ab: Wert des Betriebsvermögens</v>
      </c>
    </row>
    <row r="1169" spans="1:9" x14ac:dyDescent="0.55000000000000004">
      <c r="A1169" s="8" t="s">
        <v>1740</v>
      </c>
      <c r="B1169" s="8" t="s">
        <v>4</v>
      </c>
      <c r="C1169" s="8" t="s">
        <v>675</v>
      </c>
      <c r="D1169" s="8" t="s">
        <v>4</v>
      </c>
      <c r="E1169" s="8" t="s">
        <v>1739</v>
      </c>
      <c r="G1169" s="26" t="str">
        <f t="shared" si="36"/>
        <v>7a</v>
      </c>
      <c r="H1169" s="25" t="s">
        <v>1757</v>
      </c>
      <c r="I1169" s="8" t="str">
        <f t="shared" si="37"/>
        <v xml:space="preserve">Dazu: Einkünfte aus Gewerbebetrieb nach § 17 EStG </v>
      </c>
    </row>
    <row r="1170" spans="1:9" x14ac:dyDescent="0.55000000000000004">
      <c r="A1170" s="8" t="s">
        <v>1303</v>
      </c>
      <c r="B1170" s="8" t="s">
        <v>4</v>
      </c>
      <c r="C1170" s="8" t="s">
        <v>1738</v>
      </c>
      <c r="D1170" s="8" t="s">
        <v>4</v>
      </c>
      <c r="E1170" s="8" t="s">
        <v>1737</v>
      </c>
      <c r="G1170" s="26" t="str">
        <f t="shared" si="36"/>
        <v>8</v>
      </c>
      <c r="H1170" s="25" t="s">
        <v>1757</v>
      </c>
      <c r="I1170" s="8" t="str">
        <f t="shared" si="37"/>
        <v>Einkünfte aus Vermietung und Verpachtung einer beschränkt steuerpflichtigen Körperschaft i. S. des § 1 Abs. 1 Nr. 1 bis 3 KStG Dazu: Einkünfte aus der Vermietung und Verpachtung oder der Veräußerung von inländischen unbeweglichen Vermögen, Sachinbegriffen oder Rechten nach § 49 Abs. 1 Nr. 2 Buchst. f EStG (lt. gesonderter Ermittlung)</v>
      </c>
    </row>
    <row r="1171" spans="1:9" x14ac:dyDescent="0.55000000000000004">
      <c r="A1171" s="25" t="s">
        <v>4</v>
      </c>
      <c r="B1171" s="25" t="s">
        <v>4</v>
      </c>
      <c r="C1171" s="25" t="s">
        <v>685</v>
      </c>
      <c r="D1171" s="25" t="s">
        <v>4</v>
      </c>
      <c r="E1171" s="25" t="s">
        <v>4</v>
      </c>
      <c r="G1171" s="54" t="str">
        <f t="shared" si="36"/>
        <v/>
      </c>
      <c r="H1171" s="25" t="s">
        <v>1757</v>
      </c>
      <c r="I1171" s="25" t="str">
        <f t="shared" si="37"/>
        <v>Einkünfte aus selbständiger Arbeit</v>
      </c>
    </row>
    <row r="1172" spans="1:9" x14ac:dyDescent="0.55000000000000004">
      <c r="A1172" s="8" t="s">
        <v>1301</v>
      </c>
      <c r="B1172" s="8" t="s">
        <v>4</v>
      </c>
      <c r="C1172" s="8" t="s">
        <v>676</v>
      </c>
      <c r="D1172" s="8" t="s">
        <v>4</v>
      </c>
      <c r="E1172" s="8" t="s">
        <v>1736</v>
      </c>
      <c r="G1172" s="26" t="str">
        <f t="shared" si="36"/>
        <v>9</v>
      </c>
      <c r="H1172" s="25" t="s">
        <v>1757</v>
      </c>
      <c r="I1172" s="8" t="str">
        <f t="shared" si="37"/>
        <v>Dazu / Davon ab: Einkünfte (einschließlich Veräußerungsgewinn) aus selbständiger Arbeit aus eigenen Betrieben (lt. gesonderter Ermittlung)</v>
      </c>
    </row>
    <row r="1173" spans="1:9" x14ac:dyDescent="0.55000000000000004">
      <c r="A1173" s="8" t="s">
        <v>1299</v>
      </c>
      <c r="B1173" s="8" t="s">
        <v>4</v>
      </c>
      <c r="C1173" s="8" t="s">
        <v>636</v>
      </c>
      <c r="D1173" s="8" t="s">
        <v>4</v>
      </c>
      <c r="E1173" s="8" t="s">
        <v>1735</v>
      </c>
      <c r="G1173" s="26" t="str">
        <f t="shared" si="36"/>
        <v>10</v>
      </c>
      <c r="H1173" s="25" t="s">
        <v>1757</v>
      </c>
      <c r="I1173" s="8" t="str">
        <f t="shared" si="37"/>
        <v>Dazu / Davon ab: Einkünfte aus selbständiger Arbeit aus Beteiligungen an Personengesellschaften (Gesellschaft, Finanzamt, Steuernummer lt. gesonderter Aufstellung)</v>
      </c>
    </row>
    <row r="1174" spans="1:9" x14ac:dyDescent="0.55000000000000004">
      <c r="A1174" s="25" t="s">
        <v>4</v>
      </c>
      <c r="B1174" s="25" t="s">
        <v>4</v>
      </c>
      <c r="C1174" s="25" t="s">
        <v>683</v>
      </c>
      <c r="D1174" s="25" t="s">
        <v>4</v>
      </c>
      <c r="E1174" s="25" t="s">
        <v>4</v>
      </c>
      <c r="G1174" s="54" t="str">
        <f t="shared" si="36"/>
        <v/>
      </c>
      <c r="H1174" s="25" t="s">
        <v>1757</v>
      </c>
      <c r="I1174" s="25" t="str">
        <f t="shared" si="37"/>
        <v>Einkünfte aus Kapitalvermögen</v>
      </c>
    </row>
    <row r="1175" spans="1:9" x14ac:dyDescent="0.55000000000000004">
      <c r="A1175" s="8" t="s">
        <v>1297</v>
      </c>
      <c r="B1175" s="8" t="s">
        <v>4</v>
      </c>
      <c r="C1175" s="8" t="s">
        <v>637</v>
      </c>
      <c r="D1175" s="8" t="s">
        <v>4</v>
      </c>
      <c r="E1175" s="8" t="s">
        <v>1734</v>
      </c>
      <c r="G1175" s="26" t="str">
        <f t="shared" si="36"/>
        <v>11</v>
      </c>
      <c r="H1175" s="25" t="s">
        <v>1757</v>
      </c>
      <c r="I1175" s="8" t="str">
        <f t="shared" si="37"/>
        <v>Dazu / Davon ab: Einkünfte aus Kapitalvermögen (unter Berücksichtigung des § 20 Abs. 6 und 9 EStG) (lt. gesonderter Ermittlung)</v>
      </c>
    </row>
    <row r="1176" spans="1:9" x14ac:dyDescent="0.55000000000000004">
      <c r="A1176" s="25" t="s">
        <v>4</v>
      </c>
      <c r="B1176" s="25" t="s">
        <v>4</v>
      </c>
      <c r="C1176" s="25" t="s">
        <v>686</v>
      </c>
      <c r="D1176" s="25" t="s">
        <v>4</v>
      </c>
      <c r="E1176" s="25" t="s">
        <v>4</v>
      </c>
      <c r="G1176" s="54" t="str">
        <f t="shared" si="36"/>
        <v/>
      </c>
      <c r="H1176" s="25" t="s">
        <v>1757</v>
      </c>
      <c r="I1176" s="25" t="str">
        <f t="shared" si="37"/>
        <v>Einkünfte aus Vermietung und Verpachtung</v>
      </c>
    </row>
    <row r="1177" spans="1:9" x14ac:dyDescent="0.55000000000000004">
      <c r="A1177" s="8" t="s">
        <v>1295</v>
      </c>
      <c r="B1177" s="8" t="s">
        <v>4</v>
      </c>
      <c r="C1177" s="8" t="s">
        <v>1733</v>
      </c>
      <c r="D1177" s="8" t="s">
        <v>4</v>
      </c>
      <c r="E1177" s="8" t="s">
        <v>1732</v>
      </c>
      <c r="G1177" s="26" t="str">
        <f t="shared" si="36"/>
        <v>12</v>
      </c>
      <c r="H1177" s="25" t="s">
        <v>1757</v>
      </c>
      <c r="I1177" s="8" t="str">
        <f t="shared" si="37"/>
        <v>Dazu / Davon ab: Einkünfte aus Vermietung und Verpachtung (lt. gesonderter Ermittlung)</v>
      </c>
    </row>
    <row r="1178" spans="1:9" ht="21" x14ac:dyDescent="0.55000000000000004">
      <c r="A1178" s="25" t="s">
        <v>4</v>
      </c>
      <c r="B1178" s="25" t="s">
        <v>4</v>
      </c>
      <c r="C1178" s="25" t="s">
        <v>1731</v>
      </c>
      <c r="D1178" s="25" t="s">
        <v>4</v>
      </c>
      <c r="E1178" s="25" t="s">
        <v>4</v>
      </c>
      <c r="G1178" s="54" t="str">
        <f t="shared" si="36"/>
        <v/>
      </c>
      <c r="H1178" s="25" t="s">
        <v>1757</v>
      </c>
      <c r="I1178" s="25" t="str">
        <f t="shared" si="37"/>
        <v>Nicht dem Steuerabzug unterliegende Einkünfte i. S. des § 6 Abs. 2 InvStG von (Spezial-) Investmentfonds</v>
      </c>
    </row>
    <row r="1179" spans="1:9" x14ac:dyDescent="0.55000000000000004">
      <c r="A1179" s="8" t="s">
        <v>1730</v>
      </c>
      <c r="B1179" s="8" t="s">
        <v>4</v>
      </c>
      <c r="C1179" s="8" t="s">
        <v>638</v>
      </c>
      <c r="D1179" s="8" t="s">
        <v>4</v>
      </c>
      <c r="E1179" s="8" t="s">
        <v>1729</v>
      </c>
      <c r="G1179" s="26" t="str">
        <f t="shared" si="36"/>
        <v>12a</v>
      </c>
      <c r="H1179" s="25" t="s">
        <v>1757</v>
      </c>
      <c r="I1179" s="8" t="str">
        <f t="shared" si="37"/>
        <v>Dazu / Davon ab: Inländische Immobilienerträge nach § 6 Abs. 4 InvStG sowie sonstige inländische Einkünfte nach § 6 Abs. 5 InvStG, die keinem Steuerabzug unterliegen</v>
      </c>
    </row>
    <row r="1180" spans="1:9" x14ac:dyDescent="0.55000000000000004">
      <c r="A1180" s="25" t="s">
        <v>4</v>
      </c>
      <c r="B1180" s="25" t="s">
        <v>4</v>
      </c>
      <c r="C1180" s="25" t="s">
        <v>693</v>
      </c>
      <c r="D1180" s="25" t="s">
        <v>4</v>
      </c>
      <c r="E1180" s="25" t="s">
        <v>4</v>
      </c>
      <c r="G1180" s="54" t="str">
        <f t="shared" si="36"/>
        <v/>
      </c>
      <c r="H1180" s="25" t="s">
        <v>1757</v>
      </c>
      <c r="I1180" s="25" t="str">
        <f t="shared" si="37"/>
        <v>Sonstige Einkünfte</v>
      </c>
    </row>
    <row r="1181" spans="1:9" x14ac:dyDescent="0.55000000000000004">
      <c r="A1181" s="8" t="s">
        <v>1293</v>
      </c>
      <c r="B1181" s="8" t="s">
        <v>4</v>
      </c>
      <c r="C1181" s="8" t="s">
        <v>1728</v>
      </c>
      <c r="D1181" s="8" t="s">
        <v>4</v>
      </c>
      <c r="E1181" s="8" t="s">
        <v>1727</v>
      </c>
      <c r="G1181" s="26" t="str">
        <f t="shared" si="36"/>
        <v>13</v>
      </c>
      <c r="H1181" s="25" t="s">
        <v>1757</v>
      </c>
      <c r="I1181" s="8" t="str">
        <f t="shared" si="37"/>
        <v>Einnahmen aus wiederkehrenden Bezügen Dazu: Einnahmen</v>
      </c>
    </row>
    <row r="1182" spans="1:9" x14ac:dyDescent="0.55000000000000004">
      <c r="A1182" s="8" t="s">
        <v>1290</v>
      </c>
      <c r="B1182" s="8" t="s">
        <v>4</v>
      </c>
      <c r="C1182" s="8" t="s">
        <v>639</v>
      </c>
      <c r="D1182" s="8" t="s">
        <v>4</v>
      </c>
      <c r="E1182" s="8" t="s">
        <v>1726</v>
      </c>
      <c r="G1182" s="26" t="str">
        <f t="shared" si="36"/>
        <v>14</v>
      </c>
      <c r="H1182" s="25" t="s">
        <v>1757</v>
      </c>
      <c r="I1182" s="8" t="str">
        <f t="shared" si="37"/>
        <v>Davon ab: Werbungskosten</v>
      </c>
    </row>
    <row r="1183" spans="1:9" x14ac:dyDescent="0.55000000000000004">
      <c r="A1183" s="8" t="s">
        <v>1216</v>
      </c>
      <c r="B1183" s="8" t="s">
        <v>4</v>
      </c>
      <c r="C1183" s="8" t="s">
        <v>1725</v>
      </c>
      <c r="D1183" s="8" t="s">
        <v>4</v>
      </c>
      <c r="E1183" s="8" t="s">
        <v>1724</v>
      </c>
      <c r="G1183" s="26" t="str">
        <f t="shared" si="36"/>
        <v>15</v>
      </c>
      <c r="H1183" s="25" t="s">
        <v>1757</v>
      </c>
      <c r="I1183" s="8" t="str">
        <f t="shared" si="37"/>
        <v>Private Veräußerungsgeschäfte Dazu: Einkünfte aus privaten Veräußerungsgeschäften (grundsätzlich nur positive Beträge; ggf. nach Verrechnung mit vortragsfähigen Verlusten; lt. gesonderter Einzelaufstellung)</v>
      </c>
    </row>
    <row r="1184" spans="1:9" x14ac:dyDescent="0.55000000000000004">
      <c r="A1184" s="8" t="s">
        <v>1285</v>
      </c>
      <c r="B1184" s="8" t="s">
        <v>4</v>
      </c>
      <c r="C1184" s="8" t="s">
        <v>1723</v>
      </c>
      <c r="D1184" s="8" t="s">
        <v>4</v>
      </c>
      <c r="E1184" s="8" t="s">
        <v>1722</v>
      </c>
      <c r="G1184" s="26" t="str">
        <f t="shared" si="36"/>
        <v>16</v>
      </c>
      <c r="H1184" s="25" t="s">
        <v>1757</v>
      </c>
      <c r="I1184" s="8" t="str">
        <f t="shared" si="37"/>
        <v>Leistungen Dazu: Einkünfte aus Leistungen (nur positive Beträge; ggf. nach Verrechnung mit vortragsfähigen Verlusten)</v>
      </c>
    </row>
    <row r="1185" spans="1:9" x14ac:dyDescent="0.55000000000000004">
      <c r="A1185" s="25" t="s">
        <v>4</v>
      </c>
      <c r="B1185" s="25" t="s">
        <v>4</v>
      </c>
      <c r="C1185" s="25" t="s">
        <v>681</v>
      </c>
      <c r="D1185" s="25" t="s">
        <v>4</v>
      </c>
      <c r="E1185" s="25" t="s">
        <v>4</v>
      </c>
      <c r="G1185" s="54" t="str">
        <f t="shared" si="36"/>
        <v/>
      </c>
      <c r="H1185" s="25" t="s">
        <v>1757</v>
      </c>
      <c r="I1185" s="25" t="str">
        <f t="shared" si="37"/>
        <v>Einkünfte, für die der Antrag nach § 32 Abs. 2 Nr. 2 KStG gestellt wird</v>
      </c>
    </row>
    <row r="1186" spans="1:9" x14ac:dyDescent="0.55000000000000004">
      <c r="A1186" s="8" t="s">
        <v>1282</v>
      </c>
      <c r="B1186" s="8" t="s">
        <v>4</v>
      </c>
      <c r="C1186" s="8" t="s">
        <v>640</v>
      </c>
      <c r="D1186" s="8" t="s">
        <v>4</v>
      </c>
      <c r="E1186" s="8" t="s">
        <v>1721</v>
      </c>
      <c r="G1186" s="26" t="str">
        <f t="shared" si="36"/>
        <v>17</v>
      </c>
      <c r="H1186" s="25" t="s">
        <v>1757</v>
      </c>
      <c r="I1186" s="8" t="str">
        <f t="shared" si="37"/>
        <v>Dazu / Davon ab: Einkünfte, die dem Steuerabzug nach § 50a Abs. 1 Nr. 1 EStG unterlegen haben (lt. gesonderter Einzelaufstellung)</v>
      </c>
    </row>
    <row r="1187" spans="1:9" x14ac:dyDescent="0.55000000000000004">
      <c r="A1187" s="8" t="s">
        <v>1279</v>
      </c>
      <c r="B1187" s="8" t="s">
        <v>4</v>
      </c>
      <c r="C1187" s="8" t="s">
        <v>641</v>
      </c>
      <c r="D1187" s="8" t="s">
        <v>4</v>
      </c>
      <c r="E1187" s="8" t="s">
        <v>1720</v>
      </c>
      <c r="G1187" s="26" t="str">
        <f t="shared" si="36"/>
        <v>18</v>
      </c>
      <c r="H1187" s="25" t="s">
        <v>1757</v>
      </c>
      <c r="I1187" s="8" t="str">
        <f t="shared" si="37"/>
        <v>Dazu / Davon ab: Einkünfte, die dem Steuerabzug nach § 50a Abs. 1 Nr. 2 EStG unterlegen haben (lt. gesonderter Einzelaufstellung)</v>
      </c>
    </row>
    <row r="1188" spans="1:9" x14ac:dyDescent="0.55000000000000004">
      <c r="A1188" s="8" t="s">
        <v>1277</v>
      </c>
      <c r="B1188" s="8" t="s">
        <v>4</v>
      </c>
      <c r="C1188" s="8" t="s">
        <v>193</v>
      </c>
      <c r="D1188" s="8" t="s">
        <v>4</v>
      </c>
      <c r="E1188" s="8" t="s">
        <v>1160</v>
      </c>
      <c r="G1188" s="26" t="str">
        <f t="shared" si="36"/>
        <v>19</v>
      </c>
      <c r="H1188" s="25" t="s">
        <v>1757</v>
      </c>
      <c r="I1188" s="8" t="str">
        <f t="shared" si="37"/>
        <v>Zwischensumme</v>
      </c>
    </row>
    <row r="1189" spans="1:9" x14ac:dyDescent="0.55000000000000004">
      <c r="A1189" s="25" t="s">
        <v>4</v>
      </c>
      <c r="B1189" s="25" t="s">
        <v>4</v>
      </c>
      <c r="C1189" s="25" t="s">
        <v>678</v>
      </c>
      <c r="D1189" s="25" t="s">
        <v>4</v>
      </c>
      <c r="E1189" s="25" t="s">
        <v>4</v>
      </c>
      <c r="G1189" s="54" t="str">
        <f t="shared" si="36"/>
        <v/>
      </c>
      <c r="H1189" s="25" t="s">
        <v>1757</v>
      </c>
      <c r="I1189" s="25" t="str">
        <f t="shared" si="37"/>
        <v>Abzug ausländischer Steuern</v>
      </c>
    </row>
    <row r="1190" spans="1:9" x14ac:dyDescent="0.55000000000000004">
      <c r="A1190" s="8" t="s">
        <v>1274</v>
      </c>
      <c r="B1190" s="8" t="s">
        <v>4</v>
      </c>
      <c r="C1190" s="8" t="s">
        <v>1719</v>
      </c>
      <c r="D1190" s="8" t="s">
        <v>4</v>
      </c>
      <c r="E1190" s="8" t="s">
        <v>1718</v>
      </c>
      <c r="G1190" s="26" t="str">
        <f t="shared" si="36"/>
        <v>20</v>
      </c>
      <c r="H1190" s="25" t="s">
        <v>1757</v>
      </c>
      <c r="I1190" s="8" t="str">
        <f t="shared" si="37"/>
        <v>Nicht bei Organgesellschaften: Davon ab: Abzuziehende ausländische Steuern nach § 26 Abs. 1 Satz 1 Nr. 1 KStG i. V. mit § 34c Abs. 2 EStG (Summe der Beträge lt. Zeile 42 aller Anlagen AESt)</v>
      </c>
    </row>
    <row r="1191" spans="1:9" x14ac:dyDescent="0.55000000000000004">
      <c r="A1191" s="8" t="s">
        <v>1271</v>
      </c>
      <c r="B1191" s="8" t="s">
        <v>4</v>
      </c>
      <c r="C1191" s="8" t="s">
        <v>1717</v>
      </c>
      <c r="D1191" s="8" t="s">
        <v>4</v>
      </c>
      <c r="E1191" s="8" t="s">
        <v>1716</v>
      </c>
      <c r="G1191" s="26" t="str">
        <f t="shared" si="36"/>
        <v>21</v>
      </c>
      <c r="H1191" s="25" t="s">
        <v>1757</v>
      </c>
      <c r="I1191" s="8" t="str">
        <f t="shared" si="37"/>
        <v>Nicht bei Organgesellschaften: Davon ab: Abzuziehende ausländische Steuern nach § 26 Abs. 1 Satz 1 Nr. 1 KStG i. V. mit § 34c Abs. 3 EStG (Summe aus 20 % des Betrages lt. Zeile 11, 70 % des Betrages lt. Zeile 14, 60 % des Betrages lt. Zeile 17, 85 % des Betrages lt. Zeile 20, 40 % des Betrages lt. Zeile 23 und 20 % des Betrages lt. Zeile 26 aller Anlagen AESt zuzüglich Summe der Beträge lt. Zeile 30 aller Anlagen AESt)</v>
      </c>
    </row>
    <row r="1192" spans="1:9" x14ac:dyDescent="0.55000000000000004">
      <c r="A1192" s="8" t="s">
        <v>1269</v>
      </c>
      <c r="B1192" s="8" t="s">
        <v>4</v>
      </c>
      <c r="C1192" s="8" t="s">
        <v>1715</v>
      </c>
      <c r="D1192" s="8" t="s">
        <v>4</v>
      </c>
      <c r="E1192" s="8" t="s">
        <v>1714</v>
      </c>
      <c r="G1192" s="26" t="str">
        <f t="shared" si="36"/>
        <v>21a</v>
      </c>
      <c r="H1192" s="25" t="s">
        <v>1757</v>
      </c>
      <c r="I1192" s="8" t="str">
        <f t="shared" si="37"/>
        <v>Nicht bei Organgesellschaften: Davon ab: Abzuziehende ausländische Steuern nach § 26 Abs. 1 Satz 1 Nr. 1 KStG i.V. mit § 34c Abs. 3 EStG aus Organgesellschaften (Summe der Beträge lt. Zeile 25a aller Anlagen OT)</v>
      </c>
    </row>
    <row r="1193" spans="1:9" x14ac:dyDescent="0.55000000000000004">
      <c r="A1193" s="8" t="s">
        <v>1266</v>
      </c>
      <c r="B1193" s="8" t="s">
        <v>4</v>
      </c>
      <c r="C1193" s="8" t="s">
        <v>643</v>
      </c>
      <c r="D1193" s="8" t="s">
        <v>1713</v>
      </c>
      <c r="E1193" s="8" t="s">
        <v>1712</v>
      </c>
      <c r="G1193" s="26" t="str">
        <f t="shared" si="36"/>
        <v>22</v>
      </c>
      <c r="H1193" s="25" t="s">
        <v>1757</v>
      </c>
      <c r="I1193" s="8" t="str">
        <f t="shared" si="37"/>
        <v>Abzuziehende ausländische Steuern nach § 26 Abs. 1 Satz 1 Nr. 1 KStG i.V. mit § 34c Abs. 3 EStG (bei Organgesellschaften: wenn der Organträger der Körperschaftsteuer unterliegt) lt. gesonderter und einheitlicher Feststellung aus der Beteiligung an Mitunternehmerschaften (wenn nicht Organgesellschaft: Übertrag in Hauptspalte mit umgekehrtem Vorzeichen)</v>
      </c>
    </row>
    <row r="1194" spans="1:9" x14ac:dyDescent="0.55000000000000004">
      <c r="A1194" s="8" t="s">
        <v>1264</v>
      </c>
      <c r="B1194" s="8" t="s">
        <v>4</v>
      </c>
      <c r="C1194" s="8" t="s">
        <v>1711</v>
      </c>
      <c r="D1194" s="8" t="s">
        <v>1710</v>
      </c>
      <c r="E1194" s="8" t="s">
        <v>4</v>
      </c>
      <c r="G1194" s="26" t="str">
        <f t="shared" si="36"/>
        <v>23</v>
      </c>
      <c r="H1194" s="25" t="s">
        <v>1757</v>
      </c>
      <c r="I1194" s="8" t="str">
        <f t="shared" si="37"/>
        <v>Nur bei Organgesellschaften: Abzuziehende ausländische Steuern nach § 26 Abs. 1 Satz 1 Nr.1 KStG i.V. mit § 34c Abs. 3 EStG (bei Organgesellschaften: wenn der Organträger der Einkommensteuer unterliegt) lt. gesonderter und einheitlicher Feststellung aus der Beteiligung an Mitunternehmerschaften)</v>
      </c>
    </row>
    <row r="1195" spans="1:9" ht="21" x14ac:dyDescent="0.55000000000000004">
      <c r="A1195" s="25" t="s">
        <v>4</v>
      </c>
      <c r="B1195" s="25" t="s">
        <v>4</v>
      </c>
      <c r="C1195" s="25" t="s">
        <v>690</v>
      </c>
      <c r="D1195" s="25" t="s">
        <v>4</v>
      </c>
      <c r="E1195" s="25" t="s">
        <v>4</v>
      </c>
      <c r="G1195" s="54" t="str">
        <f t="shared" si="36"/>
        <v/>
      </c>
      <c r="H1195" s="25" t="s">
        <v>1757</v>
      </c>
      <c r="I1195" s="25" t="str">
        <f t="shared" si="37"/>
        <v>Nicht nach DBA steuerfreie negative Einkünfte / Nicht zu berücksichtigende Gewinnminderungen i. S. des § 2a Abs. 1 EStG</v>
      </c>
    </row>
    <row r="1196" spans="1:9" x14ac:dyDescent="0.55000000000000004">
      <c r="A1196" s="8" t="s">
        <v>1255</v>
      </c>
      <c r="B1196" s="8" t="s">
        <v>4</v>
      </c>
      <c r="C1196" s="8" t="s">
        <v>644</v>
      </c>
      <c r="D1196" s="8" t="s">
        <v>4</v>
      </c>
      <c r="E1196" s="8" t="s">
        <v>1709</v>
      </c>
      <c r="G1196" s="26" t="str">
        <f t="shared" si="36"/>
        <v>26</v>
      </c>
      <c r="H1196" s="25" t="s">
        <v>1757</v>
      </c>
      <c r="I1196" s="8" t="str">
        <f t="shared" si="37"/>
        <v>Dazu: Nicht zu berücksichtigende negative Einkünfte / Gewinnminderungen nach § 2a Abs. 1 EStG (Summe der Beträge lt. Zeilen 9 und 10 aller Anlagen AEV)</v>
      </c>
    </row>
    <row r="1197" spans="1:9" x14ac:dyDescent="0.55000000000000004">
      <c r="A1197" s="8" t="s">
        <v>1253</v>
      </c>
      <c r="B1197" s="8" t="s">
        <v>4</v>
      </c>
      <c r="C1197" s="8" t="s">
        <v>645</v>
      </c>
      <c r="D1197" s="8" t="s">
        <v>4</v>
      </c>
      <c r="E1197" s="8" t="s">
        <v>1708</v>
      </c>
      <c r="G1197" s="26" t="str">
        <f t="shared" si="36"/>
        <v>27</v>
      </c>
      <c r="H1197" s="25" t="s">
        <v>1757</v>
      </c>
      <c r="I1197" s="8" t="str">
        <f t="shared" si="37"/>
        <v>Davon ab: Verlustabzug nach § 2a Abs. 1 Satz 3 EStG (Summe der Beträge lt. Zeile 15 aller Anlagen AEV)</v>
      </c>
    </row>
    <row r="1198" spans="1:9" x14ac:dyDescent="0.55000000000000004">
      <c r="A1198" s="25" t="s">
        <v>4</v>
      </c>
      <c r="B1198" s="25" t="s">
        <v>4</v>
      </c>
      <c r="C1198" s="25" t="s">
        <v>679</v>
      </c>
      <c r="D1198" s="25" t="s">
        <v>4</v>
      </c>
      <c r="E1198" s="25" t="s">
        <v>4</v>
      </c>
      <c r="G1198" s="54" t="str">
        <f t="shared" si="36"/>
        <v/>
      </c>
      <c r="H1198" s="25" t="s">
        <v>1757</v>
      </c>
      <c r="I1198" s="25" t="str">
        <f t="shared" si="37"/>
        <v>Abzug von Kapitalertragsteuer gemäß Antrag nach § 36a Abs. 1 Satz 3 EStG</v>
      </c>
    </row>
    <row r="1199" spans="1:9" x14ac:dyDescent="0.55000000000000004">
      <c r="A1199" s="8" t="s">
        <v>969</v>
      </c>
      <c r="B1199" s="8" t="s">
        <v>4</v>
      </c>
      <c r="C1199" s="8" t="s">
        <v>646</v>
      </c>
      <c r="D1199" s="8" t="s">
        <v>4</v>
      </c>
      <c r="E1199" s="8" t="s">
        <v>1161</v>
      </c>
      <c r="G1199" s="26" t="str">
        <f t="shared" si="36"/>
        <v>28</v>
      </c>
      <c r="H1199" s="25" t="s">
        <v>1757</v>
      </c>
      <c r="I1199" s="8" t="str">
        <f t="shared" si="37"/>
        <v>Davon ab: Abzuziehende Kapitalertragsteuer nach § 36a Abs. 1 Satz 3 EStG  </v>
      </c>
    </row>
    <row r="1200" spans="1:9" x14ac:dyDescent="0.55000000000000004">
      <c r="A1200" s="25" t="s">
        <v>4</v>
      </c>
      <c r="B1200" s="25" t="s">
        <v>4</v>
      </c>
      <c r="C1200" s="25" t="s">
        <v>677</v>
      </c>
      <c r="D1200" s="25" t="s">
        <v>4</v>
      </c>
      <c r="E1200" s="25" t="s">
        <v>4</v>
      </c>
      <c r="G1200" s="54" t="str">
        <f t="shared" si="36"/>
        <v/>
      </c>
      <c r="H1200" s="25" t="s">
        <v>1757</v>
      </c>
      <c r="I1200" s="25" t="str">
        <f t="shared" si="37"/>
        <v>Steuerbefreiung nach § 8 Abs. 1 und 2 sowie § 10 InvStG</v>
      </c>
    </row>
    <row r="1201" spans="1:9" x14ac:dyDescent="0.55000000000000004">
      <c r="A1201" s="8" t="s">
        <v>1707</v>
      </c>
      <c r="B1201" s="8" t="s">
        <v>4</v>
      </c>
      <c r="C1201" s="8" t="s">
        <v>647</v>
      </c>
      <c r="D1201" s="8" t="s">
        <v>4</v>
      </c>
      <c r="E1201" s="8" t="s">
        <v>1706</v>
      </c>
      <c r="G1201" s="26" t="str">
        <f t="shared" si="36"/>
        <v>28a</v>
      </c>
      <c r="H1201" s="25" t="s">
        <v>1757</v>
      </c>
      <c r="I1201" s="8" t="str">
        <f t="shared" si="37"/>
        <v>Davon ab: Nach § 8 Abs. 1 und 2 sowie § 10 InvStG steuerfreie Einkünfte, die keinem Steuerabzug unterliegen</v>
      </c>
    </row>
    <row r="1202" spans="1:9" x14ac:dyDescent="0.55000000000000004">
      <c r="A1202" s="25" t="s">
        <v>4</v>
      </c>
      <c r="B1202" s="25" t="s">
        <v>4</v>
      </c>
      <c r="C1202" s="25" t="s">
        <v>692</v>
      </c>
      <c r="D1202" s="25" t="s">
        <v>4</v>
      </c>
      <c r="E1202" s="25" t="s">
        <v>4</v>
      </c>
      <c r="G1202" s="54" t="str">
        <f t="shared" si="36"/>
        <v/>
      </c>
      <c r="H1202" s="25" t="s">
        <v>1757</v>
      </c>
      <c r="I1202" s="25" t="str">
        <f t="shared" si="37"/>
        <v>Sanierungserträge nach § 3a EStG</v>
      </c>
    </row>
    <row r="1203" spans="1:9" x14ac:dyDescent="0.55000000000000004">
      <c r="A1203" s="8" t="s">
        <v>1401</v>
      </c>
      <c r="B1203" s="8" t="s">
        <v>4</v>
      </c>
      <c r="C1203" s="8" t="s">
        <v>648</v>
      </c>
      <c r="D1203" s="8" t="s">
        <v>4</v>
      </c>
      <c r="E1203" s="8" t="s">
        <v>1705</v>
      </c>
      <c r="G1203" s="26" t="str">
        <f t="shared" si="36"/>
        <v>29</v>
      </c>
      <c r="H1203" s="25" t="s">
        <v>1757</v>
      </c>
      <c r="I1203" s="8" t="str">
        <f t="shared" si="37"/>
        <v>Davon ab: Betriebsvermögensmehrungen oder Betriebseinnahmen aus einem Schuldnererlass zum Zwecke einer unternehmensbezogenen Sanierung i. S. von § 3a Abs. 2 EStG (Sanierungsertrag) (Betrag lt. Zeile 1 der Anlage SAN)</v>
      </c>
    </row>
    <row r="1204" spans="1:9" x14ac:dyDescent="0.55000000000000004">
      <c r="A1204" s="8" t="s">
        <v>1389</v>
      </c>
      <c r="B1204" s="8" t="s">
        <v>4</v>
      </c>
      <c r="C1204" s="8" t="s">
        <v>650</v>
      </c>
      <c r="D1204" s="8" t="s">
        <v>4</v>
      </c>
      <c r="E1204" s="8" t="s">
        <v>1704</v>
      </c>
      <c r="G1204" s="26" t="str">
        <f t="shared" si="36"/>
        <v>30</v>
      </c>
      <c r="H1204" s="25" t="s">
        <v>1757</v>
      </c>
      <c r="I1204" s="8" t="str">
        <f t="shared" si="37"/>
        <v>Dazu: Mit dem steuerfreien Sanierungsertrag in unmittelbarem wirtschaftlichen Zusammenhang stehende Betriebsvermögensminderungen oder Betriebsausgaben i. S. des § 3c Abs. 4 EStG des Sanierungsjahres (Betrag lt. Zeile 2 der Anlage SAN)</v>
      </c>
    </row>
    <row r="1205" spans="1:9" x14ac:dyDescent="0.55000000000000004">
      <c r="A1205" s="8" t="s">
        <v>1384</v>
      </c>
      <c r="B1205" s="8" t="s">
        <v>4</v>
      </c>
      <c r="C1205" s="8" t="s">
        <v>1703</v>
      </c>
      <c r="D1205" s="8" t="s">
        <v>4</v>
      </c>
      <c r="E1205" s="8" t="s">
        <v>1533</v>
      </c>
      <c r="G1205" s="26" t="str">
        <f t="shared" si="36"/>
        <v>31</v>
      </c>
      <c r="H1205" s="25" t="s">
        <v>1757</v>
      </c>
      <c r="I1205" s="8" t="str">
        <f t="shared" si="37"/>
        <v>Dazu: Mit einem in einem anderen Veranlagungszeitraum steuerfreien Sanierungsertrag i. S. des § 3a Abs. 1 EStG in unmittelbarem wirtschaftlichen Zusammenhang stehende Betriebsvermögensminderungen oder Betriebsausgaben i. S des § 3c Abs. 4 EStG des laufenden Veranlagungszeitraums</v>
      </c>
    </row>
    <row r="1206" spans="1:9" x14ac:dyDescent="0.55000000000000004">
      <c r="A1206" s="8" t="s">
        <v>1379</v>
      </c>
      <c r="B1206" s="8" t="s">
        <v>4</v>
      </c>
      <c r="C1206" s="8" t="s">
        <v>651</v>
      </c>
      <c r="D1206" s="8" t="s">
        <v>4</v>
      </c>
      <c r="E1206" s="8" t="s">
        <v>1162</v>
      </c>
      <c r="G1206" s="26" t="str">
        <f t="shared" si="36"/>
        <v>32</v>
      </c>
      <c r="H1206" s="25" t="s">
        <v>1757</v>
      </c>
      <c r="I1206" s="8" t="str">
        <f t="shared" si="37"/>
        <v>Summe der Einkünfte</v>
      </c>
    </row>
    <row r="1207" spans="1:9" x14ac:dyDescent="0.55000000000000004">
      <c r="A1207" s="25" t="s">
        <v>4</v>
      </c>
      <c r="B1207" s="25" t="s">
        <v>4</v>
      </c>
      <c r="C1207" s="25" t="s">
        <v>688</v>
      </c>
      <c r="D1207" s="25" t="s">
        <v>4</v>
      </c>
      <c r="E1207" s="25" t="s">
        <v>4</v>
      </c>
      <c r="G1207" s="54" t="str">
        <f t="shared" si="36"/>
        <v/>
      </c>
      <c r="H1207" s="25" t="s">
        <v>1757</v>
      </c>
      <c r="I1207" s="25" t="str">
        <f t="shared" si="37"/>
        <v>Ermittlung des Gesamtbetrags der Einkünfte</v>
      </c>
    </row>
    <row r="1208" spans="1:9" x14ac:dyDescent="0.55000000000000004">
      <c r="A1208" s="8" t="s">
        <v>1501</v>
      </c>
      <c r="B1208" s="8" t="s">
        <v>4</v>
      </c>
      <c r="C1208" s="8" t="s">
        <v>1702</v>
      </c>
      <c r="D1208" s="8" t="s">
        <v>4</v>
      </c>
      <c r="E1208" s="8" t="s">
        <v>1701</v>
      </c>
      <c r="G1208" s="26" t="str">
        <f t="shared" si="36"/>
        <v>33</v>
      </c>
      <c r="H1208" s="25" t="s">
        <v>1757</v>
      </c>
      <c r="I1208" s="8" t="str">
        <f t="shared" si="37"/>
        <v>Davon ab: Freibetrag für Land- und Forstwirtschaft (§ 13 Abs. 3 EStG)</v>
      </c>
    </row>
    <row r="1209" spans="1:9" x14ac:dyDescent="0.55000000000000004">
      <c r="A1209" s="8" t="s">
        <v>1375</v>
      </c>
      <c r="B1209" s="8" t="s">
        <v>4</v>
      </c>
      <c r="C1209" s="8" t="s">
        <v>1700</v>
      </c>
      <c r="D1209" s="8" t="s">
        <v>4</v>
      </c>
      <c r="E1209" s="8" t="s">
        <v>1163</v>
      </c>
      <c r="G1209" s="26" t="str">
        <f t="shared" si="36"/>
        <v>34</v>
      </c>
      <c r="H1209" s="25" t="s">
        <v>1757</v>
      </c>
      <c r="I1209" s="8" t="str">
        <f t="shared" si="37"/>
        <v>Zuwendungen Davon ab: Zuwendungen nach § 9 Abs. 1 Nr. 2 KStG zur Förderung steuerbegünstigter Zwecke (Betrag lt. Zeile 7 der Anlage Z)</v>
      </c>
    </row>
    <row r="1210" spans="1:9" x14ac:dyDescent="0.55000000000000004">
      <c r="A1210" s="8" t="s">
        <v>1371</v>
      </c>
      <c r="B1210" s="8" t="s">
        <v>4</v>
      </c>
      <c r="C1210" s="8" t="s">
        <v>1699</v>
      </c>
      <c r="D1210" s="8" t="s">
        <v>4</v>
      </c>
      <c r="E1210" s="8" t="s">
        <v>1698</v>
      </c>
      <c r="G1210" s="26" t="str">
        <f t="shared" si="36"/>
        <v>35</v>
      </c>
      <c r="H1210" s="25" t="s">
        <v>1757</v>
      </c>
      <c r="I1210" s="8" t="str">
        <f t="shared" si="37"/>
        <v>Hinzurechnung nach § 2a Abs. 3 Satz 3 und Abs. 4 i. V. mit § 52 Abs. 2 Satz 3 und 4 EStG, § 2 Abs. 1 Satz 3 und Abs. 2 AuslInvG Dazu: Hinzurechnungsbetrag</v>
      </c>
    </row>
    <row r="1211" spans="1:9" x14ac:dyDescent="0.55000000000000004">
      <c r="A1211" s="8" t="s">
        <v>1697</v>
      </c>
      <c r="B1211" s="8" t="s">
        <v>4</v>
      </c>
      <c r="C1211" s="8" t="s">
        <v>652</v>
      </c>
      <c r="D1211" s="8" t="s">
        <v>4</v>
      </c>
      <c r="E1211" s="8" t="s">
        <v>1164</v>
      </c>
      <c r="G1211" s="26" t="str">
        <f t="shared" si="36"/>
        <v>36.0</v>
      </c>
      <c r="H1211" s="25" t="s">
        <v>1757</v>
      </c>
      <c r="I1211" s="8" t="str">
        <f t="shared" si="37"/>
        <v>Zwischensumme (Übertrag in die Zeile 33.1 GewSt 1 A)</v>
      </c>
    </row>
    <row r="1212" spans="1:9" x14ac:dyDescent="0.55000000000000004">
      <c r="A1212" s="8" t="s">
        <v>1367</v>
      </c>
      <c r="B1212" s="8" t="s">
        <v>4</v>
      </c>
      <c r="C1212" s="8" t="s">
        <v>1696</v>
      </c>
      <c r="D1212" s="8" t="s">
        <v>4</v>
      </c>
      <c r="E1212" s="8" t="s">
        <v>1695</v>
      </c>
      <c r="G1212" s="26" t="str">
        <f t="shared" si="36"/>
        <v>36</v>
      </c>
      <c r="H1212" s="25" t="s">
        <v>1757</v>
      </c>
      <c r="I1212" s="8" t="str">
        <f t="shared" si="37"/>
        <v>Verlustabzugsbeschränkung nach § 8c KStG Zwischensumme</v>
      </c>
    </row>
    <row r="1213" spans="1:9" x14ac:dyDescent="0.55000000000000004">
      <c r="A1213" s="8" t="s">
        <v>1359</v>
      </c>
      <c r="B1213" s="8" t="s">
        <v>4</v>
      </c>
      <c r="C1213" s="8" t="s">
        <v>1694</v>
      </c>
      <c r="D1213" s="8" t="s">
        <v>4</v>
      </c>
      <c r="E1213" s="8" t="s">
        <v>1693</v>
      </c>
      <c r="G1213" s="26" t="str">
        <f t="shared" si="36"/>
        <v>37</v>
      </c>
      <c r="H1213" s="25" t="s">
        <v>1757</v>
      </c>
      <c r="I1213" s="8" t="str">
        <f t="shared" si="37"/>
        <v>Dazu: Nach § 8c KStG nicht berücksichtigungsfähiger Verlust des laufenden Veranlagungszeitraums (ggf. i. V. mit § 2 Abs. 4 Satz 1 und 2, § 20 Abs. 6 Satz 4 UmwStG) (ohne Vorzeichen eintragen; lt. gesonderter Ermittlung)</v>
      </c>
    </row>
    <row r="1214" spans="1:9" x14ac:dyDescent="0.55000000000000004">
      <c r="A1214" s="8" t="s">
        <v>1355</v>
      </c>
      <c r="B1214" s="8" t="s">
        <v>4</v>
      </c>
      <c r="C1214" s="8" t="s">
        <v>1692</v>
      </c>
      <c r="D1214" s="8" t="s">
        <v>4</v>
      </c>
      <c r="E1214" s="8" t="s">
        <v>1691</v>
      </c>
      <c r="G1214" s="26" t="str">
        <f t="shared" si="36"/>
        <v>38</v>
      </c>
      <c r="H1214" s="25" t="s">
        <v>1757</v>
      </c>
      <c r="I1214" s="8" t="str">
        <f t="shared" si="37"/>
        <v>Einkommenszurechnung bei einem Organträger Dazu / Davon ab: Korrigierte zuzurechnende Einkommen der Organgesellschaften (Summe der Beträge lt. Zeile 25 aller Anlagen OT)</v>
      </c>
    </row>
    <row r="1215" spans="1:9" x14ac:dyDescent="0.55000000000000004">
      <c r="A1215" s="8" t="s">
        <v>1343</v>
      </c>
      <c r="B1215" s="8" t="s">
        <v>4</v>
      </c>
      <c r="C1215" s="8" t="s">
        <v>1690</v>
      </c>
      <c r="D1215" s="8" t="s">
        <v>4</v>
      </c>
      <c r="E1215" s="8" t="s">
        <v>1689</v>
      </c>
      <c r="G1215" s="26" t="str">
        <f t="shared" si="36"/>
        <v>39</v>
      </c>
      <c r="H1215" s="25" t="s">
        <v>1757</v>
      </c>
      <c r="I1215" s="8" t="str">
        <f t="shared" si="37"/>
        <v>Wegfallender Verlust des laufenden Veranlagungszeitraums bei Abspaltung Zwischensumme</v>
      </c>
    </row>
    <row r="1216" spans="1:9" x14ac:dyDescent="0.55000000000000004">
      <c r="A1216" s="8" t="s">
        <v>1339</v>
      </c>
      <c r="B1216" s="8" t="s">
        <v>4</v>
      </c>
      <c r="C1216" s="8" t="s">
        <v>653</v>
      </c>
      <c r="D1216" s="8" t="s">
        <v>4</v>
      </c>
      <c r="E1216" s="8" t="s">
        <v>1688</v>
      </c>
      <c r="G1216" s="26" t="str">
        <f t="shared" si="36"/>
        <v>40</v>
      </c>
      <c r="H1216" s="25" t="s">
        <v>1757</v>
      </c>
      <c r="I1216" s="8" t="str">
        <f t="shared" si="37"/>
        <v>Dazu: Im Falle einer Abspaltung bei der übertragenden Körperschaft: wegfallender Verlust aus dem laufenden Veranlagungszeitraum nach § 15 Abs. 3, § 16 UmwStG (ohne Vorzeichen eintragen)</v>
      </c>
    </row>
    <row r="1217" spans="1:9" x14ac:dyDescent="0.55000000000000004">
      <c r="A1217" s="8" t="s">
        <v>1335</v>
      </c>
      <c r="B1217" s="8" t="s">
        <v>4</v>
      </c>
      <c r="C1217" s="8" t="s">
        <v>1687</v>
      </c>
      <c r="D1217" s="8" t="s">
        <v>4</v>
      </c>
      <c r="E1217" s="8" t="s">
        <v>1686</v>
      </c>
      <c r="G1217" s="26" t="str">
        <f t="shared" ref="G1217:G1280" si="38">A1217</f>
        <v>41</v>
      </c>
      <c r="H1217" s="25" t="s">
        <v>1757</v>
      </c>
      <c r="I1217" s="8" t="str">
        <f t="shared" ref="I1217:I1280" si="39">C1217</f>
        <v>Minderung der laufenden Verluste nach § 3a Abs. 3 Satz 2 Nr. 8 EStG Dazu: Minderung des laufenden Verlustes des Sanierungsjahres des zu sanierenden Unternehmens nach § 3a Abs. 3 Satz 2 Nr. 8 EStG (Betrag lt. Zeile 17 der Anlage SAN)</v>
      </c>
    </row>
    <row r="1218" spans="1:9" x14ac:dyDescent="0.55000000000000004">
      <c r="A1218" s="8" t="s">
        <v>1491</v>
      </c>
      <c r="B1218" s="8" t="s">
        <v>4</v>
      </c>
      <c r="C1218" s="8" t="s">
        <v>654</v>
      </c>
      <c r="D1218" s="8" t="s">
        <v>4</v>
      </c>
      <c r="E1218" s="8" t="s">
        <v>1685</v>
      </c>
      <c r="G1218" s="26" t="str">
        <f t="shared" si="38"/>
        <v>42</v>
      </c>
      <c r="H1218" s="25" t="s">
        <v>1757</v>
      </c>
      <c r="I1218" s="8" t="str">
        <f t="shared" si="39"/>
        <v>Dazu: Minderung des ausgleichsfähigen Verlustes aus allen anderen Einkunftsarten des Veranlagungszeitraums, in dem das Sanierungsjahr endet nach § 3a Abs. 3 Satz 2 Nr. 9 EStG (Betrag lt. Zeile 19 der Anlage SAN)</v>
      </c>
    </row>
    <row r="1219" spans="1:9" x14ac:dyDescent="0.55000000000000004">
      <c r="A1219" s="8" t="s">
        <v>1489</v>
      </c>
      <c r="B1219" s="8" t="s">
        <v>4</v>
      </c>
      <c r="C1219" s="8" t="s">
        <v>1684</v>
      </c>
      <c r="D1219" s="8" t="s">
        <v>4</v>
      </c>
      <c r="E1219" s="8" t="s">
        <v>40</v>
      </c>
      <c r="G1219" s="26" t="str">
        <f t="shared" si="38"/>
        <v>43</v>
      </c>
      <c r="H1219" s="25" t="s">
        <v>1757</v>
      </c>
      <c r="I1219" s="8" t="str">
        <f t="shared" si="39"/>
        <v>Einkommenskorrekturen bei einer Organgesellschaft Zwischensumme (Bei einer Organgesellschaft: Einkommen der Organgesellschaft vor Zurechnung an den Organträger)</v>
      </c>
    </row>
    <row r="1220" spans="1:9" x14ac:dyDescent="0.55000000000000004">
      <c r="A1220" s="8" t="s">
        <v>1487</v>
      </c>
      <c r="B1220" s="8" t="s">
        <v>4</v>
      </c>
      <c r="C1220" s="8" t="s">
        <v>1683</v>
      </c>
      <c r="D1220" s="8" t="s">
        <v>4</v>
      </c>
      <c r="E1220" s="8" t="s">
        <v>1682</v>
      </c>
      <c r="G1220" s="26" t="str">
        <f t="shared" si="38"/>
        <v>44</v>
      </c>
      <c r="H1220" s="25" t="s">
        <v>1757</v>
      </c>
      <c r="I1220" s="8" t="str">
        <f t="shared" si="39"/>
        <v>Davon ab / Dazu: Dem Organträger zuzurechnendes Einkommen (Betrag lt. Zeile 18 der Anlage OG; einzutragen mit umgekehrtem Vorzeichen)</v>
      </c>
    </row>
    <row r="1221" spans="1:9" x14ac:dyDescent="0.55000000000000004">
      <c r="A1221" s="8" t="s">
        <v>1681</v>
      </c>
      <c r="B1221" s="8" t="s">
        <v>4</v>
      </c>
      <c r="C1221" s="8" t="s">
        <v>1680</v>
      </c>
      <c r="D1221" s="8" t="s">
        <v>4</v>
      </c>
      <c r="E1221" s="8" t="s">
        <v>1679</v>
      </c>
      <c r="G1221" s="26" t="str">
        <f t="shared" si="38"/>
        <v>45</v>
      </c>
      <c r="H1221" s="25" t="s">
        <v>1757</v>
      </c>
      <c r="I1221" s="8" t="str">
        <f t="shared" si="39"/>
        <v>Dazu: Vom Organträger zu leistende Ausgleichszahlungen i. S. des § 16 Satz 2 KStG (Betrag lt. Zeile 15 der Anlage OG)</v>
      </c>
    </row>
    <row r="1222" spans="1:9" x14ac:dyDescent="0.55000000000000004">
      <c r="A1222" s="8" t="s">
        <v>1678</v>
      </c>
      <c r="B1222" s="8" t="s">
        <v>4</v>
      </c>
      <c r="C1222" s="8" t="s">
        <v>1677</v>
      </c>
      <c r="D1222" s="8" t="s">
        <v>4</v>
      </c>
      <c r="E1222" s="8" t="s">
        <v>1676</v>
      </c>
      <c r="G1222" s="26" t="str">
        <f t="shared" si="38"/>
        <v>46</v>
      </c>
      <c r="H1222" s="25" t="s">
        <v>1757</v>
      </c>
      <c r="I1222" s="8" t="str">
        <f t="shared" si="39"/>
        <v>Korrekturen nach § 2 Abs. 4 Satz 3 und 4 UmwStG Zwischensumme</v>
      </c>
    </row>
    <row r="1223" spans="1:9" x14ac:dyDescent="0.55000000000000004">
      <c r="A1223" s="8" t="s">
        <v>4</v>
      </c>
      <c r="B1223" s="8" t="s">
        <v>4</v>
      </c>
      <c r="C1223" s="8" t="s">
        <v>656</v>
      </c>
      <c r="D1223" s="8" t="s">
        <v>4</v>
      </c>
      <c r="E1223" s="8" t="s">
        <v>1675</v>
      </c>
      <c r="G1223" s="26" t="str">
        <f t="shared" si="38"/>
        <v/>
      </c>
      <c r="H1223" s="25" t="s">
        <v>1757</v>
      </c>
      <c r="I1223" s="8" t="str">
        <f t="shared" si="39"/>
        <v>Zeilen 47 bis 51: Nur im Falle von Umwandlungen mit steuerlicher Rückwirkung zur Anwendung des § 2 Abs. 4 Satz 3 und 4 UmwStG beim übernehmenden Rechtsträger: nicht bei Organgesellschaften und nicht in den Fällen lt. Zeile 52</v>
      </c>
    </row>
    <row r="1224" spans="1:9" x14ac:dyDescent="0.55000000000000004">
      <c r="A1224" s="8" t="s">
        <v>1674</v>
      </c>
      <c r="B1224" s="8" t="s">
        <v>4</v>
      </c>
      <c r="C1224" s="8" t="s">
        <v>655</v>
      </c>
      <c r="D1224" s="8" t="s">
        <v>1673</v>
      </c>
      <c r="E1224" s="8" t="s">
        <v>4</v>
      </c>
      <c r="G1224" s="26" t="str">
        <f t="shared" si="38"/>
        <v>47</v>
      </c>
      <c r="H1224" s="25" t="s">
        <v>1757</v>
      </c>
      <c r="I1224" s="8" t="str">
        <f t="shared" si="39"/>
        <v>Betrag lt. Zeile 46</v>
      </c>
    </row>
    <row r="1225" spans="1:9" x14ac:dyDescent="0.55000000000000004">
      <c r="A1225" s="8" t="s">
        <v>1672</v>
      </c>
      <c r="B1225" s="8" t="s">
        <v>4</v>
      </c>
      <c r="C1225" s="8" t="s">
        <v>1671</v>
      </c>
      <c r="D1225" s="8" t="s">
        <v>1670</v>
      </c>
      <c r="E1225" s="8" t="s">
        <v>4</v>
      </c>
      <c r="G1225" s="26" t="str">
        <f t="shared" si="38"/>
        <v>48</v>
      </c>
      <c r="H1225" s="25" t="s">
        <v>1757</v>
      </c>
      <c r="I1225" s="8" t="str">
        <f t="shared" si="39"/>
        <v>Davon ab: Im Betrag lt. Zeile 47 enthaltene positive Einkünfte des übertragenden oder einbringenden Rechtsträgers im Rückwirkungszeitraum aus eigenen Übernahmen</v>
      </c>
    </row>
    <row r="1226" spans="1:9" x14ac:dyDescent="0.55000000000000004">
      <c r="A1226" s="8" t="s">
        <v>1669</v>
      </c>
      <c r="B1226" s="8" t="s">
        <v>4</v>
      </c>
      <c r="C1226" s="8" t="s">
        <v>1668</v>
      </c>
      <c r="D1226" s="8" t="s">
        <v>1667</v>
      </c>
      <c r="E1226" s="8" t="s">
        <v>4</v>
      </c>
      <c r="G1226" s="26" t="str">
        <f t="shared" si="38"/>
        <v>49</v>
      </c>
      <c r="H1226" s="25" t="s">
        <v>1757</v>
      </c>
      <c r="I1226" s="8" t="str">
        <f t="shared" si="39"/>
        <v>Davon ab: Im Betrag lt. Zeile 47 enthaltene positive Einkünfte des übertragenden oder einbringenden Rechtsträgers im Rückwirkungszeitraum lt. gesonderter und einheitlicher Feststellung einer Personengesellschaft</v>
      </c>
    </row>
    <row r="1227" spans="1:9" x14ac:dyDescent="0.55000000000000004">
      <c r="A1227" s="8" t="s">
        <v>1666</v>
      </c>
      <c r="B1227" s="8" t="s">
        <v>4</v>
      </c>
      <c r="C1227" s="8" t="s">
        <v>1665</v>
      </c>
      <c r="D1227" s="8" t="s">
        <v>1664</v>
      </c>
      <c r="E1227" s="8" t="s">
        <v>4</v>
      </c>
      <c r="G1227" s="26" t="str">
        <f t="shared" si="38"/>
        <v>50</v>
      </c>
      <c r="H1227" s="25" t="s">
        <v>1757</v>
      </c>
      <c r="I1227" s="8" t="str">
        <f t="shared" si="39"/>
        <v>Davon ab: Im Betrag lt. Zeile 47 enthaltene positive Einkünfte des übertragenden oder einbringenden Rechtsträgers im Rückwirkungszeitraum lt. gesonderter und einheitlicher Feststellung(en) nach § 14 Abs. 5 KStG (Summe der Beträge lt. Zeile 27 aller Anlagen OT)</v>
      </c>
    </row>
    <row r="1228" spans="1:9" x14ac:dyDescent="0.55000000000000004">
      <c r="A1228" s="8" t="s">
        <v>1663</v>
      </c>
      <c r="B1228" s="8" t="s">
        <v>4</v>
      </c>
      <c r="C1228" s="8" t="s">
        <v>1662</v>
      </c>
      <c r="D1228" s="8" t="s">
        <v>1661</v>
      </c>
      <c r="E1228" s="8" t="s">
        <v>1660</v>
      </c>
      <c r="G1228" s="26" t="str">
        <f t="shared" si="38"/>
        <v>51</v>
      </c>
      <c r="H1228" s="25" t="s">
        <v>1757</v>
      </c>
      <c r="I1228" s="8" t="str">
        <f t="shared" si="39"/>
        <v>Zwischensumme: Wenn negativ: Nach § 2 Abs. 4 Satz 3 und 4 UmwStG nicht ausgleichsfähiger Verlust des übernehmenden Rechtsträgers (Übertrag eines negativen Betrages in die Hauptspalte mit umgekehrtem Vorzeichen)</v>
      </c>
    </row>
    <row r="1229" spans="1:9" x14ac:dyDescent="0.55000000000000004">
      <c r="A1229" s="8" t="s">
        <v>1659</v>
      </c>
      <c r="B1229" s="8" t="s">
        <v>4</v>
      </c>
      <c r="C1229" s="8" t="s">
        <v>1658</v>
      </c>
      <c r="D1229" s="8" t="s">
        <v>4</v>
      </c>
      <c r="E1229" s="8" t="s">
        <v>1657</v>
      </c>
      <c r="G1229" s="26" t="str">
        <f t="shared" si="38"/>
        <v>52</v>
      </c>
      <c r="H1229" s="25" t="s">
        <v>1757</v>
      </c>
      <c r="I1229" s="8" t="str">
        <f t="shared" si="39"/>
        <v>Korrekturen nach § 2 Abs. 4 Satz 3 und 4 UmwStG bei Verwendung der Anlage ÖHK -nicht bei Organgesellschaften- Dazu: Nach § 2 Abs. 4 Satz 3 und 4 UmwStG nicht ausgleichsfähiger Verlust des übernehmenden Rechtsträgers (Betrag lt. Zeile 36 Hauptspalte aller Anlagen ÖHK)</v>
      </c>
    </row>
    <row r="1230" spans="1:9" x14ac:dyDescent="0.55000000000000004">
      <c r="A1230" s="8" t="s">
        <v>1656</v>
      </c>
      <c r="B1230" s="8" t="s">
        <v>4</v>
      </c>
      <c r="C1230" s="8" t="s">
        <v>1655</v>
      </c>
      <c r="D1230" s="8" t="s">
        <v>4</v>
      </c>
      <c r="E1230" s="8" t="s">
        <v>1165</v>
      </c>
      <c r="G1230" s="26" t="str">
        <f t="shared" si="38"/>
        <v>53</v>
      </c>
      <c r="H1230" s="25" t="s">
        <v>1757</v>
      </c>
      <c r="I1230" s="8" t="str">
        <f t="shared" si="39"/>
        <v>Gesamtbetrag der Einkünfte</v>
      </c>
    </row>
    <row r="1231" spans="1:9" x14ac:dyDescent="0.55000000000000004">
      <c r="A1231" s="8" t="s">
        <v>1654</v>
      </c>
      <c r="B1231" s="8" t="s">
        <v>4</v>
      </c>
      <c r="C1231" s="8" t="s">
        <v>1653</v>
      </c>
      <c r="D1231" s="8" t="s">
        <v>4</v>
      </c>
      <c r="E1231" s="8" t="s">
        <v>1652</v>
      </c>
      <c r="G1231" s="26" t="str">
        <f t="shared" si="38"/>
        <v>54</v>
      </c>
      <c r="H1231" s="25" t="s">
        <v>1757</v>
      </c>
      <c r="I1231" s="8" t="str">
        <f t="shared" si="39"/>
        <v>Nur bei Gesellschaften, die unter § 8 Abs. 7 Satz 1 Nr. 2 Satz 2 KStG fallen, und bei Gesellschaften und Betrieben gewerblicher Art, die Organträger solcher Gesellschaften sind; nicht bei Organgesellschaften: Dazu: Summe der negativen Gesamtbeträge der Einkünfte aus den einzelnen Sparten i. S. des § 8 Abs. 9 Satz 1 Nr. 1 bis 3 KStG (Betrag lt. Zeile 38 aller Anlagen ÖHK)</v>
      </c>
    </row>
    <row r="1232" spans="1:9" x14ac:dyDescent="0.55000000000000004">
      <c r="A1232" s="8" t="s">
        <v>1651</v>
      </c>
      <c r="B1232" s="8" t="s">
        <v>4</v>
      </c>
      <c r="C1232" s="8" t="s">
        <v>1650</v>
      </c>
      <c r="D1232" s="8" t="s">
        <v>4</v>
      </c>
      <c r="E1232" s="8" t="s">
        <v>1649</v>
      </c>
      <c r="G1232" s="26" t="str">
        <f t="shared" si="38"/>
        <v>55</v>
      </c>
      <c r="H1232" s="25" t="s">
        <v>1757</v>
      </c>
      <c r="I1232" s="8" t="str">
        <f t="shared" si="39"/>
        <v>Maßgeblicher Gesamtbetrag der Einkünfte in den Fällen des § 8 Abs. 9 KStG</v>
      </c>
    </row>
    <row r="1233" spans="1:9" x14ac:dyDescent="0.55000000000000004">
      <c r="A1233" s="25" t="s">
        <v>4</v>
      </c>
      <c r="B1233" s="25" t="s">
        <v>4</v>
      </c>
      <c r="C1233" s="25" t="s">
        <v>687</v>
      </c>
      <c r="D1233" s="25" t="s">
        <v>4</v>
      </c>
      <c r="E1233" s="25" t="s">
        <v>4</v>
      </c>
      <c r="G1233" s="54" t="str">
        <f t="shared" si="38"/>
        <v/>
      </c>
      <c r="H1233" s="25" t="s">
        <v>1757</v>
      </c>
      <c r="I1233" s="25" t="str">
        <f t="shared" si="39"/>
        <v>Ermittlung des zu versteuernden Einkommens</v>
      </c>
    </row>
    <row r="1234" spans="1:9" x14ac:dyDescent="0.55000000000000004">
      <c r="A1234" s="8" t="s">
        <v>1648</v>
      </c>
      <c r="B1234" s="8" t="s">
        <v>4</v>
      </c>
      <c r="C1234" s="8" t="s">
        <v>1647</v>
      </c>
      <c r="D1234" s="8" t="s">
        <v>4</v>
      </c>
      <c r="E1234" s="8" t="s">
        <v>1166</v>
      </c>
      <c r="G1234" s="26" t="str">
        <f t="shared" si="38"/>
        <v>56</v>
      </c>
      <c r="H1234" s="25" t="s">
        <v>1757</v>
      </c>
      <c r="I1234" s="8" t="str">
        <f t="shared" si="39"/>
        <v>Verlustabzug Davon ab: Verlustabzug aufgrund der Verrechnung mit dem Verlustvortrag (nicht in den Fällen des § 8 Abs. 9 KStG); (Summe der Beträge lt. Zeilen 25 und 27 der Anlage Verluste oder des Betrages lt. Zeile 5 der Anlage Invest-Verluste)</v>
      </c>
    </row>
    <row r="1235" spans="1:9" x14ac:dyDescent="0.55000000000000004">
      <c r="A1235" s="8" t="s">
        <v>1646</v>
      </c>
      <c r="B1235" s="8" t="s">
        <v>4</v>
      </c>
      <c r="C1235" s="8" t="s">
        <v>1645</v>
      </c>
      <c r="D1235" s="8" t="s">
        <v>4</v>
      </c>
      <c r="E1235" s="8" t="s">
        <v>1644</v>
      </c>
      <c r="G1235" s="26" t="str">
        <f t="shared" si="38"/>
        <v>57</v>
      </c>
      <c r="H1235" s="25" t="s">
        <v>1757</v>
      </c>
      <c r="I1235" s="8" t="str">
        <f t="shared" si="39"/>
        <v>Davon ab: Verlustabzug aufgrund der Verrechnung mit dem Verlustvortrag (in den Fällen des § 8 Abs. 9 KStG); (Betrag lt. Zeile 57 aller Anlagen ÖHK)</v>
      </c>
    </row>
    <row r="1236" spans="1:9" x14ac:dyDescent="0.55000000000000004">
      <c r="A1236" s="8" t="s">
        <v>1643</v>
      </c>
      <c r="B1236" s="8" t="s">
        <v>4</v>
      </c>
      <c r="C1236" s="8" t="s">
        <v>1642</v>
      </c>
      <c r="D1236" s="8" t="s">
        <v>4</v>
      </c>
      <c r="E1236" s="8" t="s">
        <v>1641</v>
      </c>
      <c r="G1236" s="26" t="str">
        <f t="shared" si="38"/>
        <v>58</v>
      </c>
      <c r="H1236" s="25" t="s">
        <v>1757</v>
      </c>
      <c r="I1236" s="8" t="str">
        <f t="shared" si="39"/>
        <v>Davon ab: Verlustabzug aufgrund eines Verlustrücktrags aus dem folgenden Veranlagungszeitraum ggf. unter Berücksichtigung des § 2 Abs. 4 Satz 3 UmwStG (nicht in den Fällen des § 8 Abs. 9 KStG)</v>
      </c>
    </row>
    <row r="1237" spans="1:9" x14ac:dyDescent="0.55000000000000004">
      <c r="A1237" s="8" t="s">
        <v>1640</v>
      </c>
      <c r="B1237" s="8" t="s">
        <v>4</v>
      </c>
      <c r="C1237" s="8" t="s">
        <v>657</v>
      </c>
      <c r="D1237" s="8" t="s">
        <v>4</v>
      </c>
      <c r="E1237" s="8" t="s">
        <v>1639</v>
      </c>
      <c r="G1237" s="26" t="str">
        <f t="shared" si="38"/>
        <v>59</v>
      </c>
      <c r="H1237" s="25" t="s">
        <v>1757</v>
      </c>
      <c r="I1237" s="8" t="str">
        <f t="shared" si="39"/>
        <v>Davon ab: Verlustabzug aufgrund eines Verlustrücktrags aus dem folgenden Veranlagungszeitraum ggf. unter Berücksichtigung des § 2 Abs. 4 Satz 3 UmwStG (in den Fällen des § 8 Abs. 9 KStG)</v>
      </c>
    </row>
    <row r="1238" spans="1:9" x14ac:dyDescent="0.55000000000000004">
      <c r="A1238" s="8" t="s">
        <v>1638</v>
      </c>
      <c r="B1238" s="8" t="s">
        <v>4</v>
      </c>
      <c r="C1238" s="8" t="s">
        <v>1637</v>
      </c>
      <c r="D1238" s="8" t="s">
        <v>4</v>
      </c>
      <c r="E1238" s="8" t="s">
        <v>1636</v>
      </c>
      <c r="G1238" s="26" t="str">
        <f t="shared" si="38"/>
        <v>60</v>
      </c>
      <c r="H1238" s="25" t="s">
        <v>1757</v>
      </c>
      <c r="I1238" s="8" t="str">
        <f t="shared" si="39"/>
        <v>Abzugsbetrag nach § 10g EStG Davon ab: Abzugsbetrag nach § 10g EStG (Abzug höchstens bis auf 0 €)</v>
      </c>
    </row>
    <row r="1239" spans="1:9" x14ac:dyDescent="0.55000000000000004">
      <c r="A1239" s="8" t="s">
        <v>1635</v>
      </c>
      <c r="B1239" s="8" t="s">
        <v>4</v>
      </c>
      <c r="C1239" s="8" t="s">
        <v>1634</v>
      </c>
      <c r="D1239" s="8" t="s">
        <v>4</v>
      </c>
      <c r="E1239" s="8" t="s">
        <v>1633</v>
      </c>
      <c r="G1239" s="26" t="str">
        <f t="shared" si="38"/>
        <v>61</v>
      </c>
      <c r="H1239" s="25" t="s">
        <v>1757</v>
      </c>
      <c r="I1239" s="8" t="str">
        <f t="shared" si="39"/>
        <v>Rechtsfähige Pensions-, Sterbe-, Kranken- und Unterstützungskassen Zeilen 61 bis 66: Nur bei Überdotierung von rechtsfähigen Pensions-, Sterbe-, Kranken- und Unterstützungskassen Zwischensumme</v>
      </c>
    </row>
    <row r="1240" spans="1:9" x14ac:dyDescent="0.55000000000000004">
      <c r="A1240" s="8" t="s">
        <v>1632</v>
      </c>
      <c r="B1240" s="8" t="s">
        <v>4</v>
      </c>
      <c r="C1240" s="8" t="s">
        <v>659</v>
      </c>
      <c r="D1240" s="8" t="s">
        <v>4</v>
      </c>
      <c r="E1240" s="8" t="s">
        <v>1631</v>
      </c>
      <c r="G1240" s="26" t="str">
        <f t="shared" si="38"/>
        <v>62</v>
      </c>
      <c r="H1240" s="25" t="s">
        <v>1757</v>
      </c>
      <c r="I1240" s="8" t="str">
        <f t="shared" si="39"/>
        <v>Davon steuerpflichtiges Einkommen in Höhe der Überdotierung (Betrag lt. Zeile 61 multipliziert mit dem Wert lt. Zeile 61 der Anlage Kassen, dividiert durch den Wert lt. Zeile 59 der Anlage Kassen bzw. Betrag lt. Zeile 61 multipliziert mit dem Wert lt. Zeile 78 der Anlage Kassen, dividiert durch den Wert lt. Zeile 76 der Anlage Kassen)</v>
      </c>
    </row>
    <row r="1241" spans="1:9" x14ac:dyDescent="0.55000000000000004">
      <c r="A1241" s="8" t="s">
        <v>1630</v>
      </c>
      <c r="B1241" s="8" t="s">
        <v>4</v>
      </c>
      <c r="C1241" s="8" t="s">
        <v>1629</v>
      </c>
      <c r="D1241" s="8" t="s">
        <v>1628</v>
      </c>
      <c r="E1241" s="8" t="s">
        <v>4</v>
      </c>
      <c r="G1241" s="26" t="str">
        <f t="shared" si="38"/>
        <v>63</v>
      </c>
      <c r="H1241" s="25" t="s">
        <v>1757</v>
      </c>
      <c r="I1241" s="8" t="str">
        <f t="shared" si="39"/>
        <v>Zeilen 63 bis 66: Nur für Unterstützungskassen, die Kapitalgesellschaften sind Höhe der im Wirtschaftsjahr getätigten Versorgungsleistungen</v>
      </c>
    </row>
    <row r="1242" spans="1:9" x14ac:dyDescent="0.55000000000000004">
      <c r="A1242" s="8" t="s">
        <v>1627</v>
      </c>
      <c r="B1242" s="8" t="s">
        <v>4</v>
      </c>
      <c r="C1242" s="8" t="s">
        <v>660</v>
      </c>
      <c r="D1242" s="8" t="s">
        <v>1626</v>
      </c>
      <c r="E1242" s="8" t="s">
        <v>4</v>
      </c>
      <c r="G1242" s="26" t="str">
        <f t="shared" si="38"/>
        <v>64</v>
      </c>
      <c r="H1242" s="25" t="s">
        <v>1757</v>
      </c>
      <c r="I1242" s="8" t="str">
        <f t="shared" si="39"/>
        <v>Festgestellter Betrag nach § 6 Abs. 5a Satz 6 Nr. 2 KStG zum Ende des vorangegangenen Veranlagungszeitraums</v>
      </c>
    </row>
    <row r="1243" spans="1:9" x14ac:dyDescent="0.55000000000000004">
      <c r="A1243" s="8" t="s">
        <v>1625</v>
      </c>
      <c r="B1243" s="8" t="s">
        <v>4</v>
      </c>
      <c r="C1243" s="8" t="s">
        <v>661</v>
      </c>
      <c r="D1243" s="8" t="s">
        <v>1624</v>
      </c>
      <c r="E1243" s="8" t="s">
        <v>1623</v>
      </c>
      <c r="G1243" s="26" t="str">
        <f t="shared" si="38"/>
        <v>65</v>
      </c>
      <c r="H1243" s="25" t="s">
        <v>1757</v>
      </c>
      <c r="I1243" s="8" t="str">
        <f t="shared" si="39"/>
        <v>Davon ab: Betrag nach § 6 Abs. 5a Satz 4 und 5 KStG (wenn Betrag lt. Zeile 62 positiv: niedrigerer Betrag aus den Zeilen 62, 63 oder 64)</v>
      </c>
    </row>
    <row r="1244" spans="1:9" x14ac:dyDescent="0.55000000000000004">
      <c r="A1244" s="8" t="s">
        <v>1552</v>
      </c>
      <c r="B1244" s="8" t="s">
        <v>4</v>
      </c>
      <c r="C1244" s="8" t="s">
        <v>662</v>
      </c>
      <c r="D1244" s="8" t="s">
        <v>1622</v>
      </c>
      <c r="E1244" s="8" t="s">
        <v>4</v>
      </c>
      <c r="G1244" s="26" t="str">
        <f t="shared" si="38"/>
        <v>66</v>
      </c>
      <c r="H1244" s="25" t="s">
        <v>1757</v>
      </c>
      <c r="I1244" s="8" t="str">
        <f t="shared" si="39"/>
        <v xml:space="preserve">Festzustellender Betrag nach § 6 Abs. 5a Satz 6 Nr. 2 KStG zum Ende des laufenden Veranlagungszeitraums (Betrag lt. Zeile 64 abzgl. Betrag lt. Zeile 65) </v>
      </c>
    </row>
    <row r="1245" spans="1:9" x14ac:dyDescent="0.55000000000000004">
      <c r="A1245" s="8" t="s">
        <v>1550</v>
      </c>
      <c r="B1245" s="8" t="s">
        <v>4</v>
      </c>
      <c r="C1245" s="8" t="s">
        <v>1621</v>
      </c>
      <c r="D1245" s="8" t="s">
        <v>4</v>
      </c>
      <c r="E1245" s="8" t="s">
        <v>1620</v>
      </c>
      <c r="G1245" s="26" t="str">
        <f t="shared" si="38"/>
        <v>67</v>
      </c>
      <c r="H1245" s="25" t="s">
        <v>1757</v>
      </c>
      <c r="I1245" s="8" t="str">
        <f t="shared" si="39"/>
        <v>Inländische öffentlich-rechtliche Rundfunkanstalten: Dazu: Einkommen i. S. des § 8 Abs. 1 Satz 3 KStG</v>
      </c>
    </row>
    <row r="1246" spans="1:9" x14ac:dyDescent="0.55000000000000004">
      <c r="A1246" s="8" t="s">
        <v>1545</v>
      </c>
      <c r="B1246" s="8" t="s">
        <v>4</v>
      </c>
      <c r="C1246" s="8" t="s">
        <v>663</v>
      </c>
      <c r="D1246" s="8" t="s">
        <v>4</v>
      </c>
      <c r="E1246" s="8" t="s">
        <v>1619</v>
      </c>
      <c r="G1246" s="26" t="str">
        <f t="shared" si="38"/>
        <v>68</v>
      </c>
      <c r="H1246" s="25" t="s">
        <v>1757</v>
      </c>
      <c r="I1246" s="8" t="str">
        <f t="shared" si="39"/>
        <v>Einkommen</v>
      </c>
    </row>
    <row r="1247" spans="1:9" x14ac:dyDescent="0.55000000000000004">
      <c r="A1247" s="8" t="s">
        <v>1618</v>
      </c>
      <c r="B1247" s="8" t="s">
        <v>4</v>
      </c>
      <c r="C1247" s="8" t="s">
        <v>1617</v>
      </c>
      <c r="D1247" s="8" t="s">
        <v>4</v>
      </c>
      <c r="E1247" s="8" t="s">
        <v>1616</v>
      </c>
      <c r="G1247" s="26" t="str">
        <f t="shared" si="38"/>
        <v>68a</v>
      </c>
      <c r="H1247" s="25" t="s">
        <v>1757</v>
      </c>
      <c r="I1247" s="8" t="str">
        <f t="shared" si="39"/>
        <v>Nur bei Genossenschaften und steuerpflichtigen Vereinen, die ausschließlich Einkünfte aus Land- und Forstwirtschaft erzielen: Die Voraussetzungen für einen Freibetrag nach § 25 KStG liegen vor</v>
      </c>
    </row>
    <row r="1248" spans="1:9" x14ac:dyDescent="0.55000000000000004">
      <c r="A1248" s="8" t="s">
        <v>1615</v>
      </c>
      <c r="B1248" s="8" t="s">
        <v>4</v>
      </c>
      <c r="C1248" s="8" t="s">
        <v>664</v>
      </c>
      <c r="D1248" s="8" t="s">
        <v>4</v>
      </c>
      <c r="E1248" s="8" t="s">
        <v>1614</v>
      </c>
      <c r="G1248" s="26" t="str">
        <f t="shared" si="38"/>
        <v>68b</v>
      </c>
      <c r="H1248" s="25" t="s">
        <v>1757</v>
      </c>
      <c r="I1248" s="8" t="str">
        <f t="shared" si="39"/>
        <v>Davon ab: Freibetrag nach § 25 KStG</v>
      </c>
    </row>
    <row r="1249" spans="1:9" x14ac:dyDescent="0.55000000000000004">
      <c r="A1249" s="8" t="s">
        <v>1542</v>
      </c>
      <c r="B1249" s="8" t="s">
        <v>4</v>
      </c>
      <c r="C1249" s="8" t="s">
        <v>1613</v>
      </c>
      <c r="D1249" s="8" t="s">
        <v>4</v>
      </c>
      <c r="E1249" s="8" t="s">
        <v>1612</v>
      </c>
      <c r="G1249" s="26" t="str">
        <f t="shared" si="38"/>
        <v>69</v>
      </c>
      <c r="H1249" s="25" t="s">
        <v>1757</v>
      </c>
      <c r="I1249" s="8" t="str">
        <f t="shared" si="39"/>
        <v>Davon ab: Freibetrag nach § 24 KStG (wenn es sich um eine Körperschaft i.S. des § 1 Abs. 1 Nr. 3 bis 6 KStG handelt und kein Freibetrag nach § 25 zu gewähren ist; Betrag lt. Zeile 68, höchstens 5.000 €)</v>
      </c>
    </row>
    <row r="1250" spans="1:9" x14ac:dyDescent="0.55000000000000004">
      <c r="A1250" s="8" t="s">
        <v>1539</v>
      </c>
      <c r="B1250" s="8" t="s">
        <v>4</v>
      </c>
      <c r="C1250" s="8" t="s">
        <v>666</v>
      </c>
      <c r="D1250" s="8" t="s">
        <v>1167</v>
      </c>
      <c r="E1250" s="8" t="s">
        <v>4</v>
      </c>
      <c r="G1250" s="26" t="str">
        <f t="shared" si="38"/>
        <v>70</v>
      </c>
      <c r="H1250" s="25" t="s">
        <v>1757</v>
      </c>
      <c r="I1250" s="8" t="str">
        <f t="shared" si="39"/>
        <v>Zu versteuerndes Einkommen</v>
      </c>
    </row>
    <row r="1251" spans="1:9" x14ac:dyDescent="0.55000000000000004">
      <c r="A1251" s="8" t="s">
        <v>4</v>
      </c>
      <c r="B1251" s="8" t="s">
        <v>4</v>
      </c>
      <c r="C1251" s="8" t="s">
        <v>4</v>
      </c>
      <c r="D1251" s="8" t="s">
        <v>4</v>
      </c>
      <c r="E1251" s="8" t="s">
        <v>4</v>
      </c>
      <c r="G1251" s="26" t="str">
        <f t="shared" si="38"/>
        <v/>
      </c>
      <c r="H1251" s="25" t="s">
        <v>1757</v>
      </c>
      <c r="I1251" s="8" t="str">
        <f t="shared" si="39"/>
        <v/>
      </c>
    </row>
    <row r="1252" spans="1:9" x14ac:dyDescent="0.55000000000000004">
      <c r="A1252" s="25" t="s">
        <v>4</v>
      </c>
      <c r="B1252" s="25" t="s">
        <v>4</v>
      </c>
      <c r="C1252" s="25" t="s">
        <v>680</v>
      </c>
      <c r="D1252" s="25" t="s">
        <v>4</v>
      </c>
      <c r="E1252" s="25" t="s">
        <v>4</v>
      </c>
      <c r="G1252" s="54" t="str">
        <f t="shared" si="38"/>
        <v/>
      </c>
      <c r="H1252" s="25" t="s">
        <v>1757</v>
      </c>
      <c r="I1252" s="25" t="str">
        <f t="shared" si="39"/>
        <v>Aufteilung des zu versteuernden Einkommens nach Steuersätzen</v>
      </c>
    </row>
    <row r="1253" spans="1:9" x14ac:dyDescent="0.55000000000000004">
      <c r="A1253" s="8" t="s">
        <v>1611</v>
      </c>
      <c r="B1253" s="8" t="s">
        <v>4</v>
      </c>
      <c r="C1253" s="8" t="s">
        <v>1610</v>
      </c>
      <c r="D1253" s="8" t="s">
        <v>1168</v>
      </c>
      <c r="E1253" s="8" t="s">
        <v>4</v>
      </c>
      <c r="G1253" s="26" t="str">
        <f t="shared" si="38"/>
        <v>71</v>
      </c>
      <c r="H1253" s="25" t="s">
        <v>1757</v>
      </c>
      <c r="I1253" s="8" t="str">
        <f t="shared" si="39"/>
        <v>Von dem zu versteuernden Einkommen (Betrag lt. Zeile 70) unterliegen dem Regelsatz von 15% _ Einkommensteile</v>
      </c>
    </row>
    <row r="1254" spans="1:9" x14ac:dyDescent="0.55000000000000004">
      <c r="A1254" s="8" t="s">
        <v>4</v>
      </c>
      <c r="B1254" s="8" t="s">
        <v>4</v>
      </c>
      <c r="C1254" s="8" t="s">
        <v>667</v>
      </c>
      <c r="D1254" s="8" t="s">
        <v>4</v>
      </c>
      <c r="E1254" s="8" t="s">
        <v>36</v>
      </c>
      <c r="G1254" s="26" t="str">
        <f t="shared" si="38"/>
        <v/>
      </c>
      <c r="H1254" s="25" t="s">
        <v>1757</v>
      </c>
      <c r="I1254" s="8" t="str">
        <f t="shared" si="39"/>
        <v>_ Körperschaftsteuer (auf volle EUR abgerundet)</v>
      </c>
    </row>
    <row r="1255" spans="1:9" x14ac:dyDescent="0.55000000000000004">
      <c r="A1255" s="8" t="s">
        <v>1609</v>
      </c>
      <c r="B1255" s="8" t="s">
        <v>4</v>
      </c>
      <c r="C1255" s="8" t="s">
        <v>668</v>
      </c>
      <c r="D1255" s="8" t="s">
        <v>1608</v>
      </c>
      <c r="E1255" s="8" t="s">
        <v>4</v>
      </c>
      <c r="G1255" s="26" t="str">
        <f t="shared" si="38"/>
        <v>72</v>
      </c>
      <c r="H1255" s="25" t="s">
        <v>1757</v>
      </c>
      <c r="I1255" s="8" t="str">
        <f t="shared" si="39"/>
        <v>Von dem zu versteuernden Einkommen (Betrag lt. Zeile 70) unterliegen einem besonderen Steuersatz i.H. von %</v>
      </c>
    </row>
    <row r="1256" spans="1:9" x14ac:dyDescent="0.55000000000000004">
      <c r="A1256" s="8" t="s">
        <v>4</v>
      </c>
      <c r="B1256" s="8" t="s">
        <v>4</v>
      </c>
      <c r="C1256" s="8" t="s">
        <v>669</v>
      </c>
      <c r="D1256" s="8" t="s">
        <v>1169</v>
      </c>
      <c r="E1256" s="8" t="s">
        <v>4</v>
      </c>
      <c r="G1256" s="26" t="str">
        <f t="shared" si="38"/>
        <v/>
      </c>
      <c r="H1256" s="25" t="s">
        <v>1757</v>
      </c>
      <c r="I1256" s="8" t="str">
        <f t="shared" si="39"/>
        <v>gemäß §</v>
      </c>
    </row>
    <row r="1257" spans="1:9" x14ac:dyDescent="0.55000000000000004">
      <c r="A1257" s="8" t="s">
        <v>4</v>
      </c>
      <c r="B1257" s="8" t="s">
        <v>4</v>
      </c>
      <c r="C1257" s="8" t="s">
        <v>670</v>
      </c>
      <c r="D1257" s="8" t="s">
        <v>1607</v>
      </c>
      <c r="E1257" s="8" t="s">
        <v>4</v>
      </c>
      <c r="G1257" s="26" t="str">
        <f t="shared" si="38"/>
        <v/>
      </c>
      <c r="H1257" s="25" t="s">
        <v>1757</v>
      </c>
      <c r="I1257" s="8" t="str">
        <f t="shared" si="39"/>
        <v>_ Einkommensteile</v>
      </c>
    </row>
    <row r="1258" spans="1:9" x14ac:dyDescent="0.55000000000000004">
      <c r="A1258" s="8" t="s">
        <v>4</v>
      </c>
      <c r="B1258" s="8" t="s">
        <v>4</v>
      </c>
      <c r="C1258" s="8" t="s">
        <v>667</v>
      </c>
      <c r="D1258" s="8" t="s">
        <v>4</v>
      </c>
      <c r="E1258" s="8" t="s">
        <v>1606</v>
      </c>
      <c r="G1258" s="26" t="str">
        <f t="shared" si="38"/>
        <v/>
      </c>
      <c r="H1258" s="25" t="s">
        <v>1757</v>
      </c>
      <c r="I1258" s="8" t="str">
        <f t="shared" si="39"/>
        <v>_ Körperschaftsteuer (auf volle EUR abgerundet)</v>
      </c>
    </row>
    <row r="1259" spans="1:9" x14ac:dyDescent="0.55000000000000004">
      <c r="A1259" s="8" t="s">
        <v>1605</v>
      </c>
      <c r="B1259" s="8" t="s">
        <v>4</v>
      </c>
      <c r="C1259" s="8" t="s">
        <v>1604</v>
      </c>
      <c r="D1259" s="8" t="s">
        <v>1603</v>
      </c>
      <c r="E1259" s="8" t="s">
        <v>4</v>
      </c>
      <c r="G1259" s="26" t="str">
        <f t="shared" si="38"/>
        <v>73</v>
      </c>
      <c r="H1259" s="25" t="s">
        <v>1757</v>
      </c>
      <c r="I1259" s="8" t="str">
        <f t="shared" si="39"/>
        <v>Nur in den Fällen des Antrags nach § 34 Abs. 14 KStG: Erhöhung der Körperschaftssteuer nach § 38 KStG, ggf. i. V. mit §§ 9 und 16 UmwStG, § 10 UmwStG 2006, § 40 KStG 2006 (Summe der Beträge lt. Zeilen 17, 31 und 45 aller Anlagen KSt 1 F - 38)</v>
      </c>
    </row>
    <row r="1260" spans="1:9" x14ac:dyDescent="0.55000000000000004">
      <c r="A1260" s="8" t="s">
        <v>4</v>
      </c>
      <c r="B1260" s="8" t="s">
        <v>4</v>
      </c>
      <c r="C1260" s="8" t="s">
        <v>4</v>
      </c>
      <c r="D1260" s="8" t="s">
        <v>4</v>
      </c>
      <c r="E1260" s="8" t="s">
        <v>4</v>
      </c>
      <c r="G1260" s="26" t="str">
        <f t="shared" si="38"/>
        <v/>
      </c>
      <c r="H1260" s="25" t="s">
        <v>1757</v>
      </c>
      <c r="I1260" s="8" t="str">
        <f t="shared" si="39"/>
        <v/>
      </c>
    </row>
    <row r="1261" spans="1:9" x14ac:dyDescent="0.55000000000000004">
      <c r="A1261" s="25" t="s">
        <v>4</v>
      </c>
      <c r="B1261" s="25" t="s">
        <v>4</v>
      </c>
      <c r="C1261" s="25" t="s">
        <v>691</v>
      </c>
      <c r="D1261" s="25" t="s">
        <v>4</v>
      </c>
      <c r="E1261" s="25" t="s">
        <v>4</v>
      </c>
      <c r="G1261" s="54" t="str">
        <f t="shared" si="38"/>
        <v/>
      </c>
      <c r="H1261" s="25" t="s">
        <v>1757</v>
      </c>
      <c r="I1261" s="25" t="str">
        <f t="shared" si="39"/>
        <v>Unterstützung oder Förderung politischer Parteien durch Berufsverbände</v>
      </c>
    </row>
    <row r="1262" spans="1:9" x14ac:dyDescent="0.55000000000000004">
      <c r="A1262" s="8" t="s">
        <v>1602</v>
      </c>
      <c r="B1262" s="8" t="s">
        <v>4</v>
      </c>
      <c r="C1262" s="8" t="s">
        <v>671</v>
      </c>
      <c r="D1262" s="8" t="s">
        <v>4</v>
      </c>
      <c r="E1262" s="8" t="s">
        <v>1601</v>
      </c>
      <c r="G1262" s="26" t="str">
        <f t="shared" si="38"/>
        <v>74</v>
      </c>
      <c r="H1262" s="25" t="s">
        <v>1757</v>
      </c>
      <c r="I1262" s="8" t="str">
        <f t="shared" si="39"/>
        <v>Mittel, die für die unmittelbare oder mittelbare Unterstützung oder Förderung politischer Parteien verwendet wurden</v>
      </c>
    </row>
    <row r="1263" spans="1:9" x14ac:dyDescent="0.55000000000000004">
      <c r="A1263" s="8" t="s">
        <v>1600</v>
      </c>
      <c r="B1263" s="8" t="s">
        <v>4</v>
      </c>
      <c r="C1263" s="8" t="s">
        <v>672</v>
      </c>
      <c r="D1263" s="8" t="s">
        <v>4</v>
      </c>
      <c r="E1263" s="8" t="s">
        <v>1599</v>
      </c>
      <c r="G1263" s="26" t="str">
        <f t="shared" si="38"/>
        <v>75</v>
      </c>
      <c r="H1263" s="25" t="s">
        <v>1757</v>
      </c>
      <c r="I1263" s="8" t="str">
        <f t="shared" si="39"/>
        <v>Körperschaftsteuer (50% des Betrags aus Zeile 74)</v>
      </c>
    </row>
    <row r="1264" spans="1:9" x14ac:dyDescent="0.55000000000000004">
      <c r="A1264" s="25" t="s">
        <v>4</v>
      </c>
      <c r="B1264" s="25" t="s">
        <v>4</v>
      </c>
      <c r="C1264" s="25" t="s">
        <v>689</v>
      </c>
      <c r="D1264" s="25" t="s">
        <v>4</v>
      </c>
      <c r="E1264" s="25" t="s">
        <v>4</v>
      </c>
      <c r="G1264" s="54" t="str">
        <f t="shared" si="38"/>
        <v/>
      </c>
      <c r="H1264" s="25" t="s">
        <v>1757</v>
      </c>
      <c r="I1264" s="25" t="str">
        <f t="shared" si="39"/>
        <v>Nachzuholender Steuerabzug bei Investementfonds</v>
      </c>
    </row>
    <row r="1265" spans="1:9" x14ac:dyDescent="0.55000000000000004">
      <c r="A1265" s="8" t="s">
        <v>1598</v>
      </c>
      <c r="B1265" s="8" t="s">
        <v>4</v>
      </c>
      <c r="C1265" s="8" t="s">
        <v>673</v>
      </c>
      <c r="D1265" s="8" t="s">
        <v>4</v>
      </c>
      <c r="E1265" s="8" t="s">
        <v>1597</v>
      </c>
      <c r="G1265" s="26" t="str">
        <f t="shared" si="38"/>
        <v>76</v>
      </c>
      <c r="H1265" s="25" t="s">
        <v>1757</v>
      </c>
      <c r="I1265" s="8" t="str">
        <f t="shared" si="39"/>
        <v>Inländische Beteiligungseinnahmen und sonstige inländische Einkünfte, für die ein Steuerabzug nachzuholen ist (§ 6 Abs. 3 und 5 i.V. mit § 7 InvStG) (lt. gesonderter Ermittlung)</v>
      </c>
    </row>
    <row r="1266" spans="1:9" x14ac:dyDescent="0.55000000000000004">
      <c r="A1266" s="8" t="s">
        <v>1596</v>
      </c>
      <c r="B1266" s="8" t="s">
        <v>4</v>
      </c>
      <c r="C1266" s="8" t="s">
        <v>674</v>
      </c>
      <c r="D1266" s="8" t="s">
        <v>4</v>
      </c>
      <c r="E1266" s="8" t="s">
        <v>1595</v>
      </c>
      <c r="G1266" s="26" t="str">
        <f t="shared" si="38"/>
        <v>77</v>
      </c>
      <c r="H1266" s="25" t="s">
        <v>1757</v>
      </c>
      <c r="I1266" s="8" t="str">
        <f t="shared" si="39"/>
        <v>Körperschaftsteuer auf den Betrag lt. Zeile 76 (Steuersatz nach § 7 Abs. 1 InvStG)</v>
      </c>
    </row>
    <row r="1267" spans="1:9" x14ac:dyDescent="0.55000000000000004">
      <c r="A1267" s="25" t="s">
        <v>1594</v>
      </c>
      <c r="G1267" s="54" t="str">
        <f t="shared" si="38"/>
        <v>Anlage Verluste</v>
      </c>
      <c r="I1267" s="8">
        <f t="shared" si="39"/>
        <v>0</v>
      </c>
    </row>
    <row r="1268" spans="1:9" x14ac:dyDescent="0.55000000000000004">
      <c r="A1268" s="25" t="s">
        <v>957</v>
      </c>
      <c r="B1268" s="25" t="s">
        <v>4</v>
      </c>
      <c r="C1268" s="25" t="s">
        <v>242</v>
      </c>
      <c r="D1268" s="25" t="s">
        <v>1593</v>
      </c>
      <c r="E1268" s="25" t="s">
        <v>1592</v>
      </c>
      <c r="G1268" s="54" t="str">
        <f t="shared" si="38"/>
        <v>Zeile</v>
      </c>
      <c r="H1268" s="25" t="s">
        <v>4</v>
      </c>
      <c r="I1268" s="25" t="str">
        <f t="shared" si="39"/>
        <v>Bezeichnung</v>
      </c>
    </row>
    <row r="1269" spans="1:9" x14ac:dyDescent="0.55000000000000004">
      <c r="A1269" s="25" t="s">
        <v>4</v>
      </c>
      <c r="B1269" s="25" t="s">
        <v>4</v>
      </c>
      <c r="C1269" s="25" t="s">
        <v>517</v>
      </c>
      <c r="D1269" s="25" t="s">
        <v>4</v>
      </c>
      <c r="E1269" s="25" t="s">
        <v>4</v>
      </c>
      <c r="G1269" s="54" t="str">
        <f t="shared" si="38"/>
        <v/>
      </c>
      <c r="H1269" s="25" t="s">
        <v>4</v>
      </c>
      <c r="I1269" s="25" t="str">
        <f t="shared" si="39"/>
        <v>Verbleibender Verlustvortrag nach § 10d EStG i. V. mit § 31 Abs. 1 KStG</v>
      </c>
    </row>
    <row r="1270" spans="1:9" x14ac:dyDescent="0.55000000000000004">
      <c r="A1270" s="25" t="s">
        <v>4</v>
      </c>
      <c r="B1270" s="25" t="s">
        <v>4</v>
      </c>
      <c r="C1270" s="25" t="s">
        <v>205</v>
      </c>
      <c r="D1270" s="25" t="s">
        <v>4</v>
      </c>
      <c r="E1270" s="25" t="s">
        <v>4</v>
      </c>
      <c r="G1270" s="54" t="str">
        <f t="shared" si="38"/>
        <v/>
      </c>
      <c r="H1270" s="25" t="s">
        <v>4</v>
      </c>
      <c r="I1270" s="25" t="str">
        <f t="shared" si="39"/>
        <v>Anfangsbestand</v>
      </c>
    </row>
    <row r="1271" spans="1:9" x14ac:dyDescent="0.55000000000000004">
      <c r="A1271" s="8" t="s">
        <v>1297</v>
      </c>
      <c r="B1271" s="8" t="s">
        <v>4</v>
      </c>
      <c r="C1271" s="8" t="s">
        <v>1591</v>
      </c>
      <c r="D1271" s="8" t="s">
        <v>4</v>
      </c>
      <c r="E1271" s="8" t="s">
        <v>1127</v>
      </c>
      <c r="G1271" s="26" t="str">
        <f t="shared" si="38"/>
        <v>11</v>
      </c>
      <c r="H1271" s="8" t="s">
        <v>4</v>
      </c>
      <c r="I1271" s="8" t="str">
        <f t="shared" si="39"/>
        <v>Verbleibender Verlustvortrag zum Schluss des vorangegangenen Veranlagungszeitraums</v>
      </c>
    </row>
    <row r="1272" spans="1:9" x14ac:dyDescent="0.55000000000000004">
      <c r="A1272" s="8" t="s">
        <v>1293</v>
      </c>
      <c r="B1272" s="8" t="s">
        <v>4</v>
      </c>
      <c r="C1272" s="8" t="s">
        <v>499</v>
      </c>
      <c r="D1272" s="8" t="s">
        <v>4</v>
      </c>
      <c r="E1272" s="8" t="s">
        <v>1128</v>
      </c>
      <c r="G1272" s="26" t="str">
        <f t="shared" si="38"/>
        <v>13</v>
      </c>
      <c r="H1272" s="8" t="s">
        <v>4</v>
      </c>
      <c r="I1272" s="8" t="str">
        <f t="shared" si="39"/>
        <v>Davon ab: Untergang des fortführungsgebundenen Verlustvortrags aufgrund eines schädlichen Ereignisses i. S. des § 8d Abs. 2 KStG (Betrag lt. Zeile 29)</v>
      </c>
    </row>
    <row r="1273" spans="1:9" x14ac:dyDescent="0.55000000000000004">
      <c r="A1273" s="8" t="s">
        <v>1290</v>
      </c>
      <c r="B1273" s="8" t="s">
        <v>4</v>
      </c>
      <c r="C1273" s="8" t="s">
        <v>1590</v>
      </c>
      <c r="D1273" s="8" t="s">
        <v>4</v>
      </c>
      <c r="E1273" s="8" t="s">
        <v>1589</v>
      </c>
      <c r="G1273" s="26" t="str">
        <f t="shared" si="38"/>
        <v>14</v>
      </c>
      <c r="H1273" s="8" t="s">
        <v>4</v>
      </c>
      <c r="I1273" s="8" t="str">
        <f t="shared" si="39"/>
        <v>Dazu: Erhalt des fortführungsgebundenen Verlustvortrags nach § 8d Abs. 2 Satz 1 2. Halbsatz KStG durch entsprechende Anwendung des § 8c Abs. 1 Satz 6 bis 9 KStG bezogen auf die zum Schluss des vorangegangenen Veranlagungszeitraums vorhandenen stillen Reserven (höchstens Betrag lt. Zeile 13; lt. gesonderter Ermittlung)</v>
      </c>
    </row>
    <row r="1274" spans="1:9" x14ac:dyDescent="0.55000000000000004">
      <c r="A1274" s="8" t="s">
        <v>1475</v>
      </c>
      <c r="B1274" s="8" t="s">
        <v>4</v>
      </c>
      <c r="C1274" s="8" t="s">
        <v>1588</v>
      </c>
      <c r="D1274" s="8" t="s">
        <v>4</v>
      </c>
      <c r="E1274" s="8" t="s">
        <v>1587</v>
      </c>
      <c r="G1274" s="26" t="str">
        <f t="shared" si="38"/>
        <v>14a</v>
      </c>
      <c r="H1274" s="8" t="s">
        <v>4</v>
      </c>
      <c r="I1274" s="8" t="str">
        <f t="shared" si="39"/>
        <v>Nur für Betriebe gewerblicher Art Dazu: Zu übernehmender verbleibender Verlustvortrag (§ 8 Abs. 8 KStG)</v>
      </c>
    </row>
    <row r="1275" spans="1:9" x14ac:dyDescent="0.55000000000000004">
      <c r="A1275" s="8" t="s">
        <v>1216</v>
      </c>
      <c r="B1275" s="8" t="s">
        <v>4</v>
      </c>
      <c r="C1275" s="8" t="s">
        <v>1586</v>
      </c>
      <c r="D1275" s="8" t="s">
        <v>4</v>
      </c>
      <c r="E1275" s="8" t="s">
        <v>1585</v>
      </c>
      <c r="G1275" s="26" t="str">
        <f t="shared" si="38"/>
        <v>15</v>
      </c>
      <c r="H1275" s="8" t="s">
        <v>4</v>
      </c>
      <c r="I1275" s="8" t="str">
        <f t="shared" si="39"/>
        <v>Davon ab: Nicht zu berücksichtigender Verlustvortrag nach § 8c KStG (ggf. i. V. mit § 2 Abs. 4 Satz 1, § 20 Abs. 6 Satz 4 UmwStG; lt. gesonderter Ermittlung)</v>
      </c>
    </row>
    <row r="1276" spans="1:9" x14ac:dyDescent="0.55000000000000004">
      <c r="A1276" s="8" t="s">
        <v>1285</v>
      </c>
      <c r="B1276" s="8" t="s">
        <v>4</v>
      </c>
      <c r="C1276" s="8" t="s">
        <v>500</v>
      </c>
      <c r="D1276" s="8" t="s">
        <v>4</v>
      </c>
      <c r="E1276" s="8" t="s">
        <v>1584</v>
      </c>
      <c r="G1276" s="26" t="str">
        <f t="shared" si="38"/>
        <v>16</v>
      </c>
      <c r="H1276" s="8" t="s">
        <v>4</v>
      </c>
      <c r="I1276" s="8" t="str">
        <f t="shared" si="39"/>
        <v>Davon ab: Verringerung des Verlustvortrags durch Abspaltung (§ 15 Abs. 3, § 16 UmwStG)</v>
      </c>
    </row>
    <row r="1277" spans="1:9" x14ac:dyDescent="0.55000000000000004">
      <c r="A1277" s="8" t="s">
        <v>1282</v>
      </c>
      <c r="B1277" s="8" t="s">
        <v>4</v>
      </c>
      <c r="C1277" s="8" t="s">
        <v>193</v>
      </c>
      <c r="D1277" s="8" t="s">
        <v>4</v>
      </c>
      <c r="E1277" s="8" t="s">
        <v>1583</v>
      </c>
      <c r="G1277" s="26" t="str">
        <f t="shared" si="38"/>
        <v>17</v>
      </c>
      <c r="H1277" s="8" t="s">
        <v>4</v>
      </c>
      <c r="I1277" s="8" t="str">
        <f t="shared" si="39"/>
        <v>Zwischensumme</v>
      </c>
    </row>
    <row r="1278" spans="1:9" x14ac:dyDescent="0.55000000000000004">
      <c r="A1278" s="8" t="s">
        <v>1279</v>
      </c>
      <c r="B1278" s="8" t="s">
        <v>4</v>
      </c>
      <c r="C1278" s="8" t="s">
        <v>501</v>
      </c>
      <c r="D1278" s="8" t="s">
        <v>4</v>
      </c>
      <c r="E1278" s="8" t="s">
        <v>1582</v>
      </c>
      <c r="G1278" s="26" t="str">
        <f t="shared" si="38"/>
        <v>18</v>
      </c>
      <c r="H1278" s="8" t="s">
        <v>4</v>
      </c>
      <c r="I1278" s="8" t="str">
        <f t="shared" si="39"/>
        <v>Davon ab: Minderung des Verlustvortrags nach § 3a Abs. 3 Satz 2 Nr. 10 EStG (Betrag lt. Zeile 21 der Anlage SAN)</v>
      </c>
    </row>
    <row r="1279" spans="1:9" x14ac:dyDescent="0.55000000000000004">
      <c r="A1279" s="8" t="s">
        <v>4</v>
      </c>
      <c r="B1279" s="8" t="s">
        <v>4</v>
      </c>
      <c r="C1279" s="8" t="s">
        <v>4</v>
      </c>
      <c r="D1279" s="8" t="s">
        <v>4</v>
      </c>
      <c r="E1279" s="8" t="s">
        <v>4</v>
      </c>
      <c r="G1279" s="26" t="str">
        <f t="shared" si="38"/>
        <v/>
      </c>
      <c r="H1279" s="8" t="s">
        <v>4</v>
      </c>
      <c r="I1279" s="8" t="str">
        <f t="shared" si="39"/>
        <v/>
      </c>
    </row>
    <row r="1280" spans="1:9" x14ac:dyDescent="0.55000000000000004">
      <c r="A1280" s="25" t="s">
        <v>4</v>
      </c>
      <c r="B1280" s="25" t="s">
        <v>4</v>
      </c>
      <c r="C1280" s="25" t="s">
        <v>518</v>
      </c>
      <c r="D1280" s="25" t="s">
        <v>4</v>
      </c>
      <c r="E1280" s="25" t="s">
        <v>4</v>
      </c>
      <c r="G1280" s="54" t="str">
        <f t="shared" si="38"/>
        <v/>
      </c>
      <c r="H1280" s="25" t="s">
        <v>4</v>
      </c>
      <c r="I1280" s="25" t="str">
        <f t="shared" si="39"/>
        <v>Negativer Gesamtbetrag der Einkünfte</v>
      </c>
    </row>
    <row r="1281" spans="1:9" x14ac:dyDescent="0.55000000000000004">
      <c r="A1281" s="8" t="s">
        <v>1277</v>
      </c>
      <c r="B1281" s="8" t="s">
        <v>4</v>
      </c>
      <c r="C1281" s="8" t="s">
        <v>1581</v>
      </c>
      <c r="D1281" s="8" t="s">
        <v>4</v>
      </c>
      <c r="E1281" s="8" t="s">
        <v>1580</v>
      </c>
      <c r="G1281" s="26" t="str">
        <f t="shared" ref="G1281:G1344" si="40">A1281</f>
        <v>19</v>
      </c>
      <c r="H1281" s="8" t="s">
        <v>4</v>
      </c>
      <c r="I1281" s="8" t="str">
        <f t="shared" ref="I1281:I1344" si="41">C1281</f>
        <v>Dazu: Berücksichtigungsfähiger Verlust des laufenden Veranlagungszeitraums (negativer Betrag lt. Zeile 53 der Anlage ZVE oder wenn Betrag lt. Zeile 51 Vorspalte der Anlage ZVE negativ: Betrag lt. Zeile 51 Vorspalte der Anlage ZVE oder bei Organgesellschaften: negativer Betrag lt. Zeile 17 der Anlage OG)</v>
      </c>
    </row>
    <row r="1282" spans="1:9" x14ac:dyDescent="0.55000000000000004">
      <c r="A1282" s="8" t="s">
        <v>1579</v>
      </c>
      <c r="B1282" s="8" t="s">
        <v>4</v>
      </c>
      <c r="C1282" s="8" t="s">
        <v>1578</v>
      </c>
      <c r="D1282" s="8" t="s">
        <v>4</v>
      </c>
      <c r="E1282" s="8" t="s">
        <v>1577</v>
      </c>
      <c r="G1282" s="26" t="str">
        <f t="shared" si="40"/>
        <v>19a</v>
      </c>
      <c r="H1282" s="8" t="s">
        <v>4</v>
      </c>
      <c r="I1282" s="8" t="str">
        <f t="shared" si="41"/>
        <v>Minderung der negativen Einkünfte nach § 3a Abs. 3 Satz 2 Nr. 12 EStG aufgrund eines Sanierungsertrags im vorangegangenen Veranlagungszeitraum</v>
      </c>
    </row>
    <row r="1283" spans="1:9" x14ac:dyDescent="0.55000000000000004">
      <c r="A1283" s="8" t="s">
        <v>1274</v>
      </c>
      <c r="B1283" s="8" t="s">
        <v>4</v>
      </c>
      <c r="C1283" s="8" t="s">
        <v>502</v>
      </c>
      <c r="D1283" s="8" t="s">
        <v>4</v>
      </c>
      <c r="E1283" s="8" t="s">
        <v>1576</v>
      </c>
      <c r="G1283" s="26" t="str">
        <f t="shared" si="40"/>
        <v>20</v>
      </c>
      <c r="H1283" s="8" t="s">
        <v>4</v>
      </c>
      <c r="I1283" s="8" t="str">
        <f t="shared" si="41"/>
        <v>Kein Verlustrücktrag</v>
      </c>
    </row>
    <row r="1284" spans="1:9" x14ac:dyDescent="0.55000000000000004">
      <c r="A1284" s="8" t="s">
        <v>1575</v>
      </c>
      <c r="B1284" s="8" t="s">
        <v>4</v>
      </c>
      <c r="C1284" s="8" t="s">
        <v>1574</v>
      </c>
      <c r="D1284" s="8" t="s">
        <v>4</v>
      </c>
      <c r="E1284" s="8" t="s">
        <v>1573</v>
      </c>
      <c r="G1284" s="26" t="str">
        <f t="shared" si="40"/>
        <v>20.1</v>
      </c>
      <c r="H1284" s="8" t="s">
        <v>4</v>
      </c>
      <c r="I1284" s="8" t="str">
        <f t="shared" si="41"/>
        <v xml:space="preserve">Davon ab: Verlustrücktrag auf das Einkommen 2017; höchstens 1 Mio. € und höchstens Betrag lt. Zeile 19 abzüglich Betrag lt. Zeile 19a </v>
      </c>
    </row>
    <row r="1285" spans="1:9" x14ac:dyDescent="0.55000000000000004">
      <c r="A1285" s="8" t="s">
        <v>1271</v>
      </c>
      <c r="B1285" s="8" t="s">
        <v>4</v>
      </c>
      <c r="C1285" s="8" t="s">
        <v>193</v>
      </c>
      <c r="D1285" s="8" t="s">
        <v>4</v>
      </c>
      <c r="E1285" s="8" t="s">
        <v>1129</v>
      </c>
      <c r="G1285" s="26" t="str">
        <f t="shared" si="40"/>
        <v>21</v>
      </c>
      <c r="H1285" s="8" t="s">
        <v>4</v>
      </c>
      <c r="I1285" s="8" t="str">
        <f t="shared" si="41"/>
        <v>Zwischensumme</v>
      </c>
    </row>
    <row r="1286" spans="1:9" x14ac:dyDescent="0.55000000000000004">
      <c r="A1286" s="8" t="s">
        <v>4</v>
      </c>
      <c r="B1286" s="8" t="s">
        <v>4</v>
      </c>
      <c r="C1286" s="8" t="s">
        <v>4</v>
      </c>
      <c r="D1286" s="8" t="s">
        <v>4</v>
      </c>
      <c r="E1286" s="8" t="s">
        <v>4</v>
      </c>
      <c r="G1286" s="26" t="str">
        <f t="shared" si="40"/>
        <v/>
      </c>
      <c r="H1286" s="8" t="s">
        <v>4</v>
      </c>
      <c r="I1286" s="8" t="str">
        <f t="shared" si="41"/>
        <v/>
      </c>
    </row>
    <row r="1287" spans="1:9" x14ac:dyDescent="0.55000000000000004">
      <c r="A1287" s="25" t="s">
        <v>4</v>
      </c>
      <c r="B1287" s="25" t="s">
        <v>4</v>
      </c>
      <c r="C1287" s="25" t="s">
        <v>519</v>
      </c>
      <c r="D1287" s="25" t="s">
        <v>4</v>
      </c>
      <c r="E1287" s="25" t="s">
        <v>4</v>
      </c>
      <c r="G1287" s="54" t="str">
        <f t="shared" si="40"/>
        <v/>
      </c>
      <c r="H1287" s="25" t="s">
        <v>4</v>
      </c>
      <c r="I1287" s="25" t="str">
        <f t="shared" si="41"/>
        <v>Positiver Gesamtbetrag der Einkünfte</v>
      </c>
    </row>
    <row r="1288" spans="1:9" x14ac:dyDescent="0.55000000000000004">
      <c r="A1288" s="8" t="s">
        <v>1266</v>
      </c>
      <c r="B1288" s="8" t="s">
        <v>4</v>
      </c>
      <c r="C1288" s="8" t="s">
        <v>503</v>
      </c>
      <c r="D1288" s="8" t="s">
        <v>1130</v>
      </c>
      <c r="E1288" s="8" t="s">
        <v>4</v>
      </c>
      <c r="G1288" s="26" t="str">
        <f t="shared" si="40"/>
        <v>22</v>
      </c>
      <c r="H1288" s="8" t="s">
        <v>4</v>
      </c>
      <c r="I1288" s="8" t="str">
        <f t="shared" si="41"/>
        <v>Positiver Gesamtbetrag der Einkünfte (Betrag lt. Zeile 53 der Anlage ZVE) oder bei Organgesellschaften: positiver Betrag lt. Zeile 17 der Anlage OG</v>
      </c>
    </row>
    <row r="1289" spans="1:9" x14ac:dyDescent="0.55000000000000004">
      <c r="A1289" s="8" t="s">
        <v>1264</v>
      </c>
      <c r="B1289" s="8" t="s">
        <v>4</v>
      </c>
      <c r="C1289" s="8" t="s">
        <v>1572</v>
      </c>
      <c r="D1289" s="8" t="s">
        <v>1571</v>
      </c>
      <c r="E1289" s="8" t="s">
        <v>4</v>
      </c>
      <c r="G1289" s="26" t="str">
        <f t="shared" si="40"/>
        <v>23</v>
      </c>
      <c r="H1289" s="8" t="s">
        <v>4</v>
      </c>
      <c r="I1289" s="8" t="str">
        <f t="shared" si="41"/>
        <v>Im Falle von Umwandlungen mit steuerlicher Rückwirkung beim übernehmenden Rechtsträger: Davon ab: Im Betrag lt. Zeile 22 enthaltene positive Einkünfte des übertragenden oder einbringenden Rechtsträgers im Rückwirkungszeitraum (vgl. § 2 Abs. 4 Satz 3 und 4 UmwStG) – Summe der Beträge lt. Zeilen 48 bis 50 Vorspalte der Anlage ZVE</v>
      </c>
    </row>
    <row r="1290" spans="1:9" x14ac:dyDescent="0.55000000000000004">
      <c r="A1290" s="8" t="s">
        <v>1261</v>
      </c>
      <c r="B1290" s="8" t="s">
        <v>4</v>
      </c>
      <c r="C1290" s="8" t="s">
        <v>193</v>
      </c>
      <c r="D1290" s="8" t="s">
        <v>1131</v>
      </c>
      <c r="E1290" s="8" t="s">
        <v>4</v>
      </c>
      <c r="G1290" s="26" t="str">
        <f t="shared" si="40"/>
        <v>24</v>
      </c>
      <c r="H1290" s="8" t="s">
        <v>4</v>
      </c>
      <c r="I1290" s="8" t="str">
        <f t="shared" si="41"/>
        <v>Zwischensumme</v>
      </c>
    </row>
    <row r="1291" spans="1:9" x14ac:dyDescent="0.55000000000000004">
      <c r="A1291" s="8" t="s">
        <v>1258</v>
      </c>
      <c r="B1291" s="8" t="s">
        <v>4</v>
      </c>
      <c r="C1291" s="8" t="s">
        <v>504</v>
      </c>
      <c r="D1291" s="8" t="s">
        <v>1132</v>
      </c>
      <c r="E1291" s="8" t="s">
        <v>86</v>
      </c>
      <c r="G1291" s="26" t="str">
        <f t="shared" si="40"/>
        <v>25</v>
      </c>
      <c r="H1291" s="8" t="s">
        <v>4</v>
      </c>
      <c r="I1291" s="8" t="str">
        <f t="shared" si="41"/>
        <v>Davon ab: Niedrigerer Betrag aus Zeile 21 und 24, höchstens 1 Mio. € (Übertrag des Betrages lt. Hauptspalte nach Zeile 56 der Anlage ZVE)</v>
      </c>
    </row>
    <row r="1292" spans="1:9" x14ac:dyDescent="0.55000000000000004">
      <c r="A1292" s="8" t="s">
        <v>1255</v>
      </c>
      <c r="B1292" s="8" t="s">
        <v>4</v>
      </c>
      <c r="C1292" s="8" t="s">
        <v>193</v>
      </c>
      <c r="D1292" s="8" t="s">
        <v>1570</v>
      </c>
      <c r="E1292" s="8" t="s">
        <v>1569</v>
      </c>
      <c r="G1292" s="26" t="str">
        <f t="shared" si="40"/>
        <v>26</v>
      </c>
      <c r="H1292" s="8" t="s">
        <v>4</v>
      </c>
      <c r="I1292" s="8" t="str">
        <f t="shared" si="41"/>
        <v>Zwischensumme</v>
      </c>
    </row>
    <row r="1293" spans="1:9" x14ac:dyDescent="0.55000000000000004">
      <c r="A1293" s="8" t="s">
        <v>1253</v>
      </c>
      <c r="B1293" s="8" t="s">
        <v>4</v>
      </c>
      <c r="C1293" s="8" t="s">
        <v>505</v>
      </c>
      <c r="D1293" s="8" t="s">
        <v>4</v>
      </c>
      <c r="E1293" s="8" t="s">
        <v>87</v>
      </c>
      <c r="G1293" s="26" t="str">
        <f t="shared" si="40"/>
        <v>27</v>
      </c>
      <c r="H1293" s="8" t="s">
        <v>4</v>
      </c>
      <c r="I1293" s="8" t="str">
        <f t="shared" si="41"/>
        <v>Davon ab: Betrag lt. Zeile 26 Hauptspalte, höchstens 60 % des Betrages aus Zeile 26 Vorspalte (Übertrag des Betrages lt. Hauptspalte nach Zeile 56 der Anlage ZVE)</v>
      </c>
    </row>
    <row r="1294" spans="1:9" x14ac:dyDescent="0.55000000000000004">
      <c r="A1294" s="8" t="s">
        <v>4</v>
      </c>
      <c r="B1294" s="8" t="s">
        <v>4</v>
      </c>
      <c r="C1294" s="8" t="s">
        <v>4</v>
      </c>
      <c r="D1294" s="8" t="s">
        <v>4</v>
      </c>
      <c r="E1294" s="8" t="s">
        <v>4</v>
      </c>
      <c r="G1294" s="26" t="str">
        <f t="shared" si="40"/>
        <v/>
      </c>
      <c r="H1294" s="8" t="s">
        <v>4</v>
      </c>
      <c r="I1294" s="8" t="str">
        <f t="shared" si="41"/>
        <v/>
      </c>
    </row>
    <row r="1295" spans="1:9" x14ac:dyDescent="0.55000000000000004">
      <c r="A1295" s="25" t="s">
        <v>4</v>
      </c>
      <c r="B1295" s="25" t="s">
        <v>4</v>
      </c>
      <c r="C1295" s="25" t="s">
        <v>208</v>
      </c>
      <c r="D1295" s="25" t="s">
        <v>4</v>
      </c>
      <c r="E1295" s="25" t="s">
        <v>4</v>
      </c>
      <c r="G1295" s="54" t="str">
        <f t="shared" si="40"/>
        <v/>
      </c>
      <c r="H1295" s="25" t="s">
        <v>4</v>
      </c>
      <c r="I1295" s="25" t="str">
        <f t="shared" si="41"/>
        <v>Endbestand</v>
      </c>
    </row>
    <row r="1296" spans="1:9" x14ac:dyDescent="0.55000000000000004">
      <c r="A1296" s="8" t="s">
        <v>969</v>
      </c>
      <c r="B1296" s="8" t="s">
        <v>4</v>
      </c>
      <c r="C1296" s="8" t="s">
        <v>1568</v>
      </c>
      <c r="D1296" s="8" t="s">
        <v>4</v>
      </c>
      <c r="E1296" s="8" t="s">
        <v>1133</v>
      </c>
      <c r="G1296" s="26" t="str">
        <f t="shared" si="40"/>
        <v>28</v>
      </c>
      <c r="H1296" s="8" t="s">
        <v>4</v>
      </c>
      <c r="I1296" s="8" t="str">
        <f t="shared" si="41"/>
        <v>Verbleibender Verlustvortrag zum Schluss des Veranlagungszeitraums</v>
      </c>
    </row>
    <row r="1297" spans="1:9" x14ac:dyDescent="0.55000000000000004">
      <c r="A1297" s="8" t="s">
        <v>4</v>
      </c>
      <c r="B1297" s="8" t="s">
        <v>4</v>
      </c>
      <c r="C1297" s="8" t="s">
        <v>4</v>
      </c>
      <c r="D1297" s="8" t="s">
        <v>4</v>
      </c>
      <c r="E1297" s="8" t="s">
        <v>4</v>
      </c>
      <c r="G1297" s="26" t="str">
        <f t="shared" si="40"/>
        <v/>
      </c>
      <c r="H1297" s="8" t="s">
        <v>4</v>
      </c>
      <c r="I1297" s="8" t="str">
        <f t="shared" si="41"/>
        <v/>
      </c>
    </row>
    <row r="1298" spans="1:9" x14ac:dyDescent="0.55000000000000004">
      <c r="A1298" s="25" t="s">
        <v>4</v>
      </c>
      <c r="B1298" s="25" t="s">
        <v>4</v>
      </c>
      <c r="C1298" s="25" t="s">
        <v>209</v>
      </c>
      <c r="D1298" s="25" t="s">
        <v>4</v>
      </c>
      <c r="E1298" s="25" t="s">
        <v>4</v>
      </c>
      <c r="G1298" s="54" t="str">
        <f t="shared" si="40"/>
        <v/>
      </c>
      <c r="H1298" s="25" t="s">
        <v>4</v>
      </c>
      <c r="I1298" s="25" t="str">
        <f t="shared" si="41"/>
        <v>Fortführungsgebundener Verlustvortrag nach § 8d KStG</v>
      </c>
    </row>
    <row r="1299" spans="1:9" x14ac:dyDescent="0.55000000000000004">
      <c r="A1299" s="8" t="s">
        <v>1401</v>
      </c>
      <c r="B1299" s="8" t="s">
        <v>4</v>
      </c>
      <c r="C1299" s="8" t="s">
        <v>437</v>
      </c>
      <c r="D1299" s="8" t="s">
        <v>4</v>
      </c>
      <c r="E1299" s="8" t="s">
        <v>1567</v>
      </c>
      <c r="G1299" s="26" t="str">
        <f t="shared" si="40"/>
        <v>29</v>
      </c>
      <c r="H1299" s="8" t="s">
        <v>4</v>
      </c>
      <c r="I1299" s="8" t="str">
        <f t="shared" si="41"/>
        <v>Verbleibender fortführungsgebundener Verlustvortrag zum Schluss des vorangegangenen Veranlagungszeitraums</v>
      </c>
    </row>
    <row r="1300" spans="1:9" x14ac:dyDescent="0.55000000000000004">
      <c r="A1300" s="8" t="s">
        <v>1389</v>
      </c>
      <c r="B1300" s="8" t="s">
        <v>4</v>
      </c>
      <c r="C1300" s="8" t="s">
        <v>506</v>
      </c>
      <c r="D1300" s="8" t="s">
        <v>4</v>
      </c>
      <c r="E1300" s="8" t="s">
        <v>1566</v>
      </c>
      <c r="G1300" s="26" t="str">
        <f t="shared" si="40"/>
        <v>30</v>
      </c>
      <c r="H1300" s="8" t="s">
        <v>4</v>
      </c>
      <c r="I1300" s="8" t="str">
        <f t="shared" si="41"/>
        <v>Davon ab: Untergang des fortführungsgebundenen Verlustvortrags aufgrund eines schädlichen Ereignisses i.S. des § 8d Abs. 2 KStG (Betrag lt. Zeile 29)</v>
      </c>
    </row>
    <row r="1301" spans="1:9" x14ac:dyDescent="0.55000000000000004">
      <c r="A1301" s="8" t="s">
        <v>1379</v>
      </c>
      <c r="B1301" s="8" t="s">
        <v>4</v>
      </c>
      <c r="C1301" s="8" t="s">
        <v>507</v>
      </c>
      <c r="D1301" s="8" t="s">
        <v>4</v>
      </c>
      <c r="E1301" s="8" t="s">
        <v>1565</v>
      </c>
      <c r="G1301" s="26" t="str">
        <f t="shared" si="40"/>
        <v>32</v>
      </c>
      <c r="H1301" s="8" t="s">
        <v>4</v>
      </c>
      <c r="I1301" s="8" t="str">
        <f t="shared" si="41"/>
        <v xml:space="preserve"> Davon ab: Im wegfallenden Verlustvortrag enthaltener fortführungsgebundener Verlustvortrag (In den Beträgen lt. Zeilen 15, 16 und 18 enthalten, höchstens Betrag lt. Zeile 29 abzüglich Betrag lt. Zeile 30)</v>
      </c>
    </row>
    <row r="1302" spans="1:9" x14ac:dyDescent="0.55000000000000004">
      <c r="A1302" s="8" t="s">
        <v>1375</v>
      </c>
      <c r="B1302" s="8" t="s">
        <v>4</v>
      </c>
      <c r="C1302" s="8" t="s">
        <v>508</v>
      </c>
      <c r="D1302" s="8" t="s">
        <v>4</v>
      </c>
      <c r="E1302" s="8" t="s">
        <v>1564</v>
      </c>
      <c r="G1302" s="26" t="str">
        <f t="shared" si="40"/>
        <v>34</v>
      </c>
      <c r="H1302" s="8" t="s">
        <v>4</v>
      </c>
      <c r="I1302" s="8" t="str">
        <f t="shared" si="41"/>
        <v>Davon ab: Verrechnung mit dem fortführungsgebundenen Verlust (Summe der Beträge lt. Zeilen 25 und 27, höchstens Betrag lt. Zeile 29 abzüglich Summe der Beträge lt. Zeilen 30 und 32)</v>
      </c>
    </row>
    <row r="1303" spans="1:9" x14ac:dyDescent="0.55000000000000004">
      <c r="A1303" s="8" t="s">
        <v>1367</v>
      </c>
      <c r="B1303" s="8" t="s">
        <v>4</v>
      </c>
      <c r="C1303" s="8" t="s">
        <v>1563</v>
      </c>
      <c r="D1303" s="8" t="s">
        <v>4</v>
      </c>
      <c r="E1303" s="8" t="s">
        <v>1562</v>
      </c>
      <c r="G1303" s="26" t="str">
        <f t="shared" si="40"/>
        <v>36</v>
      </c>
      <c r="H1303" s="8" t="s">
        <v>4</v>
      </c>
      <c r="I1303" s="8" t="str">
        <f t="shared" si="41"/>
        <v>Wenn im Veranlagungszeitraum ein schädlicher Beteiligungserwerb i. S. des § 8c KStG erfolgte und die Voraussetzungen zur Anwendung des § 8d KStG erfüllt sind: Dazu: Zugang zum fortführungsgebundenen Verlustvortrag (Betrag lt. Zeile 28 abzüglich Betrag lt. Zeile 29 zuzüglich Summe der Beträge lt. Zeilen 30, 32 und 34)</v>
      </c>
    </row>
    <row r="1304" spans="1:9" x14ac:dyDescent="0.55000000000000004">
      <c r="A1304" s="8" t="s">
        <v>1359</v>
      </c>
      <c r="B1304" s="8" t="s">
        <v>4</v>
      </c>
      <c r="C1304" s="8" t="s">
        <v>509</v>
      </c>
      <c r="D1304" s="8" t="s">
        <v>4</v>
      </c>
      <c r="E1304" s="8" t="s">
        <v>1561</v>
      </c>
      <c r="G1304" s="26" t="str">
        <f t="shared" si="40"/>
        <v>37</v>
      </c>
      <c r="H1304" s="8" t="s">
        <v>4</v>
      </c>
      <c r="I1304" s="8" t="str">
        <f t="shared" si="41"/>
        <v>Im Betrag lt. Zeile 28 enthaltener zum Schluss des Veranlagungszeitraums verbleibender fortführungsgebundener Verlustvortrag</v>
      </c>
    </row>
    <row r="1305" spans="1:9" x14ac:dyDescent="0.55000000000000004">
      <c r="A1305" s="8" t="s">
        <v>4</v>
      </c>
      <c r="B1305" s="8" t="s">
        <v>4</v>
      </c>
      <c r="C1305" s="8" t="s">
        <v>4</v>
      </c>
      <c r="D1305" s="8" t="s">
        <v>4</v>
      </c>
      <c r="E1305" s="8" t="s">
        <v>4</v>
      </c>
      <c r="G1305" s="26" t="str">
        <f t="shared" si="40"/>
        <v/>
      </c>
      <c r="H1305" s="8" t="s">
        <v>4</v>
      </c>
      <c r="I1305" s="8" t="str">
        <f t="shared" si="41"/>
        <v/>
      </c>
    </row>
    <row r="1306" spans="1:9" x14ac:dyDescent="0.55000000000000004">
      <c r="A1306" s="25" t="s">
        <v>4</v>
      </c>
      <c r="B1306" s="25" t="s">
        <v>4</v>
      </c>
      <c r="C1306" s="25" t="s">
        <v>520</v>
      </c>
      <c r="D1306" s="25" t="s">
        <v>4</v>
      </c>
      <c r="E1306" s="25" t="s">
        <v>4</v>
      </c>
      <c r="G1306" s="54" t="str">
        <f t="shared" si="40"/>
        <v/>
      </c>
      <c r="H1306" s="25" t="s">
        <v>4</v>
      </c>
      <c r="I1306" s="25" t="str">
        <f t="shared" si="41"/>
        <v>Verlust aus dem Beitrittsgebiet i. S. des § 57 Abs. 4 EStG</v>
      </c>
    </row>
    <row r="1307" spans="1:9" x14ac:dyDescent="0.55000000000000004">
      <c r="A1307" s="8" t="s">
        <v>1355</v>
      </c>
      <c r="B1307" s="8" t="s">
        <v>4</v>
      </c>
      <c r="C1307" s="8" t="s">
        <v>510</v>
      </c>
      <c r="D1307" s="8" t="s">
        <v>4</v>
      </c>
      <c r="E1307" s="8" t="s">
        <v>1560</v>
      </c>
      <c r="G1307" s="26" t="str">
        <f t="shared" si="40"/>
        <v>38</v>
      </c>
      <c r="H1307" s="8" t="s">
        <v>4</v>
      </c>
      <c r="I1307" s="8" t="str">
        <f t="shared" si="41"/>
        <v>Von den Beträgen lt. Zeilen 11 bzw. 14a entfällt auf den in 1990 entstandenen Verlust aus dem Beitrittsgebiet i. S. des § 57 Abs. 4 EStG</v>
      </c>
    </row>
    <row r="1308" spans="1:9" x14ac:dyDescent="0.55000000000000004">
      <c r="A1308" s="8" t="s">
        <v>1343</v>
      </c>
      <c r="B1308" s="8" t="s">
        <v>4</v>
      </c>
      <c r="C1308" s="8" t="s">
        <v>511</v>
      </c>
      <c r="D1308" s="8" t="s">
        <v>4</v>
      </c>
      <c r="E1308" s="8" t="s">
        <v>1559</v>
      </c>
      <c r="G1308" s="26" t="str">
        <f t="shared" si="40"/>
        <v>39</v>
      </c>
      <c r="H1308" s="8" t="s">
        <v>4</v>
      </c>
      <c r="I1308" s="8" t="str">
        <f t="shared" si="41"/>
        <v>Davon ab: Untergang des fortführungsgebundenen Verlustvortrags aufgrund eines schädlichen Ereignisses i.S. des § 8d Abs. 2 KStG (Betrag lt. Zeile 38)</v>
      </c>
    </row>
    <row r="1309" spans="1:9" x14ac:dyDescent="0.55000000000000004">
      <c r="A1309" s="8" t="s">
        <v>1339</v>
      </c>
      <c r="B1309" s="8" t="s">
        <v>4</v>
      </c>
      <c r="C1309" s="8" t="s">
        <v>1558</v>
      </c>
      <c r="D1309" s="8" t="s">
        <v>4</v>
      </c>
      <c r="E1309" s="8" t="s">
        <v>1557</v>
      </c>
      <c r="G1309" s="26" t="str">
        <f t="shared" si="40"/>
        <v>40</v>
      </c>
      <c r="H1309" s="8" t="s">
        <v>4</v>
      </c>
      <c r="I1309" s="8" t="str">
        <f t="shared" si="41"/>
        <v>Dazu: Erhalt des fortführungsgebundenen Verlustvortrags nach § 8d Abs. 2 Satz 1 2. Halbsatz KStG durch entsprechende Anwendung des § 8c Abs.1 Satz 6 bis 9 KStG bezogen auf die zum Schluss des vorangegangenen Veranlagungszeitraums vorhandenen stillen Reserven (Betrag lt. Zeile 14, höchstens Betrag lt. Zeile 38)</v>
      </c>
    </row>
    <row r="1310" spans="1:9" x14ac:dyDescent="0.55000000000000004">
      <c r="A1310" s="8" t="s">
        <v>1335</v>
      </c>
      <c r="B1310" s="8" t="s">
        <v>4</v>
      </c>
      <c r="C1310" s="8" t="s">
        <v>512</v>
      </c>
      <c r="D1310" s="8" t="s">
        <v>4</v>
      </c>
      <c r="E1310" s="8" t="s">
        <v>1556</v>
      </c>
      <c r="G1310" s="26" t="str">
        <f t="shared" si="40"/>
        <v>41</v>
      </c>
      <c r="H1310" s="8" t="s">
        <v>4</v>
      </c>
      <c r="I1310" s="8" t="str">
        <f t="shared" si="41"/>
        <v>Davon ab: In den Beträgen lt. Zeilen 15, 16 und 18 enthaltener, in 1990 entstandener Verlust aus dem Beitrittsgebiet i.S. des § 57 Abs. 4 EStG</v>
      </c>
    </row>
    <row r="1311" spans="1:9" x14ac:dyDescent="0.55000000000000004">
      <c r="A1311" s="8" t="s">
        <v>1491</v>
      </c>
      <c r="B1311" s="8" t="s">
        <v>4</v>
      </c>
      <c r="C1311" s="8" t="s">
        <v>513</v>
      </c>
      <c r="D1311" s="8" t="s">
        <v>4</v>
      </c>
      <c r="E1311" s="8" t="s">
        <v>1555</v>
      </c>
      <c r="G1311" s="26" t="str">
        <f t="shared" si="40"/>
        <v>42</v>
      </c>
      <c r="H1311" s="8" t="s">
        <v>4</v>
      </c>
      <c r="I1311" s="8" t="str">
        <f t="shared" si="41"/>
        <v>Davon ab: Summe der Beträge lt. Zeilen 25 und 27, höchstens Betrag lt. Zeile 38 abzüglich der Beträge lt. Zeilen 39 und 41 zuzüglich Betrag lt. Zeile 40</v>
      </c>
    </row>
    <row r="1312" spans="1:9" x14ac:dyDescent="0.55000000000000004">
      <c r="A1312" s="8" t="s">
        <v>1489</v>
      </c>
      <c r="B1312" s="8" t="s">
        <v>4</v>
      </c>
      <c r="C1312" s="8" t="s">
        <v>1554</v>
      </c>
      <c r="D1312" s="8" t="s">
        <v>4</v>
      </c>
      <c r="E1312" s="8" t="s">
        <v>1553</v>
      </c>
      <c r="G1312" s="26" t="str">
        <f t="shared" si="40"/>
        <v>43</v>
      </c>
      <c r="H1312" s="8" t="s">
        <v>4</v>
      </c>
      <c r="I1312" s="8" t="str">
        <f t="shared" si="41"/>
        <v>Zum Schluss des Veranlagungszeitraums verbleibender Verlust aus dem Beitrittsgebiet i. S. des § 57 Abs. 4 EStG</v>
      </c>
    </row>
    <row r="1313" spans="1:9" x14ac:dyDescent="0.55000000000000004">
      <c r="A1313" s="8" t="s">
        <v>4</v>
      </c>
      <c r="B1313" s="8" t="s">
        <v>4</v>
      </c>
      <c r="C1313" s="8" t="s">
        <v>4</v>
      </c>
      <c r="D1313" s="8" t="s">
        <v>4</v>
      </c>
      <c r="E1313" s="8" t="s">
        <v>4</v>
      </c>
      <c r="G1313" s="26" t="str">
        <f t="shared" si="40"/>
        <v/>
      </c>
      <c r="H1313" s="8" t="s">
        <v>4</v>
      </c>
      <c r="I1313" s="8" t="str">
        <f t="shared" si="41"/>
        <v/>
      </c>
    </row>
    <row r="1314" spans="1:9" x14ac:dyDescent="0.55000000000000004">
      <c r="A1314" s="25" t="s">
        <v>4</v>
      </c>
      <c r="B1314" s="25" t="s">
        <v>4</v>
      </c>
      <c r="C1314" s="25" t="s">
        <v>521</v>
      </c>
      <c r="D1314" s="25" t="s">
        <v>4</v>
      </c>
      <c r="E1314" s="25" t="s">
        <v>4</v>
      </c>
      <c r="G1314" s="54" t="str">
        <f t="shared" si="40"/>
        <v/>
      </c>
      <c r="H1314" s="25" t="s">
        <v>4</v>
      </c>
      <c r="I1314" s="25" t="str">
        <f t="shared" si="41"/>
        <v>Verbleibender Verlustvortrag nach § 15a EStG</v>
      </c>
    </row>
    <row r="1315" spans="1:9" x14ac:dyDescent="0.55000000000000004">
      <c r="A1315" s="8" t="s">
        <v>1552</v>
      </c>
      <c r="B1315" s="8" t="s">
        <v>4</v>
      </c>
      <c r="C1315" s="8" t="s">
        <v>514</v>
      </c>
      <c r="D1315" s="8" t="s">
        <v>4</v>
      </c>
      <c r="E1315" s="8" t="s">
        <v>1551</v>
      </c>
      <c r="G1315" s="26" t="str">
        <f t="shared" si="40"/>
        <v>66</v>
      </c>
      <c r="H1315" s="8" t="s">
        <v>4</v>
      </c>
      <c r="I1315" s="8" t="str">
        <f t="shared" si="41"/>
        <v>Verlustvorträge nach § 15a EStG</v>
      </c>
    </row>
    <row r="1316" spans="1:9" x14ac:dyDescent="0.55000000000000004">
      <c r="A1316" s="8" t="s">
        <v>4</v>
      </c>
      <c r="B1316" s="8" t="s">
        <v>4</v>
      </c>
      <c r="C1316" s="8" t="s">
        <v>4</v>
      </c>
      <c r="D1316" s="8" t="s">
        <v>4</v>
      </c>
      <c r="E1316" s="8" t="s">
        <v>4</v>
      </c>
      <c r="G1316" s="26" t="str">
        <f t="shared" si="40"/>
        <v/>
      </c>
      <c r="H1316" s="8" t="s">
        <v>4</v>
      </c>
      <c r="I1316" s="8" t="str">
        <f t="shared" si="41"/>
        <v/>
      </c>
    </row>
    <row r="1317" spans="1:9" x14ac:dyDescent="0.55000000000000004">
      <c r="A1317" s="25" t="s">
        <v>4</v>
      </c>
      <c r="B1317" s="25" t="s">
        <v>4</v>
      </c>
      <c r="C1317" s="25" t="s">
        <v>515</v>
      </c>
      <c r="D1317" s="25" t="s">
        <v>4</v>
      </c>
      <c r="E1317" s="25" t="s">
        <v>4</v>
      </c>
      <c r="G1317" s="54" t="str">
        <f t="shared" si="40"/>
        <v/>
      </c>
      <c r="H1317" s="25" t="s">
        <v>4</v>
      </c>
      <c r="I1317" s="25" t="str">
        <f t="shared" si="41"/>
        <v>Verbleibender Verlustvortrag nach § 15 Abs. 4 EStG</v>
      </c>
    </row>
    <row r="1318" spans="1:9" x14ac:dyDescent="0.55000000000000004">
      <c r="A1318" s="8" t="s">
        <v>1550</v>
      </c>
      <c r="B1318" s="8" t="s">
        <v>4</v>
      </c>
      <c r="C1318" s="8" t="s">
        <v>515</v>
      </c>
      <c r="D1318" s="8" t="s">
        <v>4</v>
      </c>
      <c r="E1318" s="8" t="s">
        <v>1549</v>
      </c>
      <c r="G1318" s="26" t="str">
        <f t="shared" si="40"/>
        <v>67</v>
      </c>
      <c r="H1318" s="8" t="s">
        <v>4</v>
      </c>
      <c r="I1318" s="8" t="str">
        <f t="shared" si="41"/>
        <v>Verbleibender Verlustvortrag nach § 15 Abs. 4 EStG</v>
      </c>
    </row>
    <row r="1319" spans="1:9" x14ac:dyDescent="0.55000000000000004">
      <c r="A1319" s="8" t="s">
        <v>1548</v>
      </c>
      <c r="B1319" s="8" t="s">
        <v>4</v>
      </c>
      <c r="C1319" s="8" t="s">
        <v>1547</v>
      </c>
      <c r="D1319" s="8" t="s">
        <v>1546</v>
      </c>
      <c r="E1319" s="8" t="s">
        <v>4</v>
      </c>
      <c r="G1319" s="26" t="str">
        <f t="shared" si="40"/>
        <v>68.1</v>
      </c>
      <c r="H1319" s="8" t="s">
        <v>4</v>
      </c>
      <c r="I1319" s="8" t="str">
        <f t="shared" si="41"/>
        <v>Dazu: Erträge aus 15 Abs. 4 EStG Geschäften in 2018</v>
      </c>
    </row>
    <row r="1320" spans="1:9" x14ac:dyDescent="0.55000000000000004">
      <c r="A1320" s="8" t="s">
        <v>1545</v>
      </c>
      <c r="B1320" s="8" t="s">
        <v>4</v>
      </c>
      <c r="C1320" s="8" t="s">
        <v>1544</v>
      </c>
      <c r="D1320" s="8" t="s">
        <v>4</v>
      </c>
      <c r="E1320" s="8" t="s">
        <v>1543</v>
      </c>
      <c r="G1320" s="26" t="str">
        <f t="shared" si="40"/>
        <v>68</v>
      </c>
      <c r="H1320" s="8" t="s">
        <v>4</v>
      </c>
      <c r="I1320" s="8" t="str">
        <f t="shared" si="41"/>
        <v>Summe der Erträge aus 15 Abs. 4 EStG Geschäften in 2018</v>
      </c>
    </row>
    <row r="1321" spans="1:9" x14ac:dyDescent="0.55000000000000004">
      <c r="A1321" s="8" t="s">
        <v>1542</v>
      </c>
      <c r="B1321" s="8" t="s">
        <v>4</v>
      </c>
      <c r="C1321" s="8" t="s">
        <v>1541</v>
      </c>
      <c r="D1321" s="8" t="s">
        <v>4</v>
      </c>
      <c r="E1321" s="8" t="s">
        <v>1540</v>
      </c>
      <c r="G1321" s="26" t="str">
        <f t="shared" si="40"/>
        <v>69</v>
      </c>
      <c r="H1321" s="8" t="s">
        <v>4</v>
      </c>
      <c r="I1321" s="8" t="str">
        <f t="shared" si="41"/>
        <v>Verlustabzug in 2018 (übertragen nach Zeile 27.4)</v>
      </c>
    </row>
    <row r="1322" spans="1:9" x14ac:dyDescent="0.55000000000000004">
      <c r="A1322" s="8" t="s">
        <v>1539</v>
      </c>
      <c r="B1322" s="8" t="s">
        <v>4</v>
      </c>
      <c r="C1322" s="8" t="s">
        <v>516</v>
      </c>
      <c r="D1322" s="8" t="s">
        <v>4</v>
      </c>
      <c r="E1322" s="8" t="s">
        <v>1538</v>
      </c>
      <c r="G1322" s="26" t="str">
        <f t="shared" si="40"/>
        <v>70</v>
      </c>
      <c r="H1322" s="8" t="s">
        <v>4</v>
      </c>
      <c r="I1322" s="8" t="str">
        <f t="shared" si="41"/>
        <v>Vorvertragliche Verlustvorträge nach § 15 Abs. 4 EStG</v>
      </c>
    </row>
    <row r="1323" spans="1:9" x14ac:dyDescent="0.55000000000000004">
      <c r="A1323" s="25" t="s">
        <v>1537</v>
      </c>
      <c r="G1323" s="54" t="str">
        <f t="shared" si="40"/>
        <v>Anlage SAN</v>
      </c>
      <c r="I1323" s="8">
        <f t="shared" si="41"/>
        <v>0</v>
      </c>
    </row>
    <row r="1324" spans="1:9" x14ac:dyDescent="0.55000000000000004">
      <c r="A1324" s="25" t="s">
        <v>957</v>
      </c>
      <c r="B1324" s="25" t="s">
        <v>4</v>
      </c>
      <c r="C1324" s="25" t="s">
        <v>242</v>
      </c>
      <c r="D1324" s="25" t="s">
        <v>1536</v>
      </c>
      <c r="G1324" s="54" t="str">
        <f t="shared" si="40"/>
        <v>Zeile</v>
      </c>
      <c r="H1324" s="25" t="s">
        <v>4</v>
      </c>
      <c r="I1324" s="25" t="str">
        <f t="shared" si="41"/>
        <v>Bezeichnung</v>
      </c>
    </row>
    <row r="1325" spans="1:9" x14ac:dyDescent="0.55000000000000004">
      <c r="A1325" s="25" t="s">
        <v>4</v>
      </c>
      <c r="B1325" s="25" t="s">
        <v>4</v>
      </c>
      <c r="C1325" s="25" t="s">
        <v>498</v>
      </c>
      <c r="D1325" s="25" t="s">
        <v>4</v>
      </c>
      <c r="G1325" s="54" t="str">
        <f t="shared" si="40"/>
        <v/>
      </c>
      <c r="H1325" s="25" t="s">
        <v>4</v>
      </c>
      <c r="I1325" s="25" t="str">
        <f t="shared" si="41"/>
        <v>Steuerbefreiung von Sanierungserträgen nach § 3a EStG</v>
      </c>
    </row>
    <row r="1326" spans="1:9" x14ac:dyDescent="0.55000000000000004">
      <c r="A1326" s="8" t="s">
        <v>1081</v>
      </c>
      <c r="B1326" s="8" t="s">
        <v>4</v>
      </c>
      <c r="C1326" s="8" t="s">
        <v>475</v>
      </c>
      <c r="D1326" s="8" t="s">
        <v>1535</v>
      </c>
      <c r="G1326" s="26" t="str">
        <f t="shared" si="40"/>
        <v>1</v>
      </c>
      <c r="H1326" s="8" t="s">
        <v>4</v>
      </c>
      <c r="I1326" s="8" t="str">
        <f t="shared" si="41"/>
        <v>Betriebsvermögensmehrungen oder Betriebseinnahmen aus einem Schuldenerlass zum Zwecke einer unternehmensbezogenen Sanierung i. S. des § 3a Abs. 2 EStG (Sanierungsertrag)</v>
      </c>
    </row>
    <row r="1327" spans="1:9" x14ac:dyDescent="0.55000000000000004">
      <c r="A1327" s="8" t="s">
        <v>1155</v>
      </c>
      <c r="B1327" s="8" t="s">
        <v>4</v>
      </c>
      <c r="C1327" s="8" t="s">
        <v>481</v>
      </c>
      <c r="D1327" s="8" t="s">
        <v>1534</v>
      </c>
      <c r="G1327" s="26" t="str">
        <f t="shared" si="40"/>
        <v>2</v>
      </c>
      <c r="H1327" s="8" t="s">
        <v>4</v>
      </c>
      <c r="I1327" s="8" t="str">
        <f t="shared" si="41"/>
        <v>Davon ab: Mit dem steuerfreien Sanierungsertrag in unmittelbarem wirtschaftlichen Zusammenhang stehende Betriebsvermögensminderungen oder Betriebsausgaben i. S. des § 3c Abs. 4 EStG des Sanierungsjahres</v>
      </c>
    </row>
    <row r="1328" spans="1:9" x14ac:dyDescent="0.55000000000000004">
      <c r="A1328" s="8" t="s">
        <v>1313</v>
      </c>
      <c r="B1328" s="8" t="s">
        <v>4</v>
      </c>
      <c r="C1328" s="8" t="s">
        <v>487</v>
      </c>
      <c r="D1328" s="8" t="s">
        <v>1533</v>
      </c>
      <c r="G1328" s="26" t="str">
        <f t="shared" si="40"/>
        <v>3</v>
      </c>
      <c r="H1328" s="8" t="s">
        <v>4</v>
      </c>
      <c r="I1328" s="8" t="str">
        <f t="shared" si="41"/>
        <v>Davon ab: Mit dem steuerfreien Sanierungsertrag in unmittelbarem wirtschaftlichen Zusammenhang stehende Betriebsvermögensminderungen oder Betriebsausgaben i. S. des § 3c Abs. 4 EStG der dem Sanierungsjahr vorangehenden Jahre, soweit diese nicht in den festgestellten Verlustvorträgen enthalten sind</v>
      </c>
    </row>
    <row r="1329" spans="1:9" x14ac:dyDescent="0.55000000000000004">
      <c r="A1329" s="8" t="s">
        <v>1326</v>
      </c>
      <c r="B1329" s="8" t="s">
        <v>4</v>
      </c>
      <c r="C1329" s="8" t="s">
        <v>492</v>
      </c>
      <c r="D1329" s="8" t="s">
        <v>1532</v>
      </c>
      <c r="G1329" s="26" t="str">
        <f t="shared" si="40"/>
        <v>4</v>
      </c>
      <c r="H1329" s="8" t="s">
        <v>4</v>
      </c>
      <c r="I1329" s="8" t="str">
        <f t="shared" si="41"/>
        <v>Dazu: Nach § 3a Abs. 3 Satz 3 EStG bei der Körperschaft als nahestehender Person eines zu sanierenden Unternehmens zu berücksichtigender geminderter Sanierungsertrag</v>
      </c>
    </row>
    <row r="1330" spans="1:9" x14ac:dyDescent="0.55000000000000004">
      <c r="A1330" s="8" t="s">
        <v>1157</v>
      </c>
      <c r="B1330" s="8" t="s">
        <v>4</v>
      </c>
      <c r="C1330" s="8" t="s">
        <v>1531</v>
      </c>
      <c r="D1330" s="8" t="s">
        <v>1530</v>
      </c>
      <c r="G1330" s="26" t="str">
        <f t="shared" si="40"/>
        <v>5</v>
      </c>
      <c r="H1330" s="8" t="s">
        <v>4</v>
      </c>
      <c r="I1330" s="8" t="str">
        <f t="shared" si="41"/>
        <v>Nur bei Organträgern und Körperschaften, die die Voraussetzungen des § 15 Satz 1 Nr. 1a Satz 3 KStG erfüllen:  Dazu: Verbleibender Sanierungsertrag der Organgesellschaft(en) i. S. des § 15 Satz 1 Nr. 1a KStG lt. gesonderter und einheitlicher Feststellung (Betrag lt. Zeile 29b der Anlage OT)</v>
      </c>
    </row>
    <row r="1331" spans="1:9" x14ac:dyDescent="0.55000000000000004">
      <c r="A1331" s="8" t="s">
        <v>1306</v>
      </c>
      <c r="B1331" s="8" t="s">
        <v>4</v>
      </c>
      <c r="C1331" s="8" t="s">
        <v>193</v>
      </c>
      <c r="D1331" s="8" t="s">
        <v>1529</v>
      </c>
      <c r="G1331" s="26" t="str">
        <f t="shared" si="40"/>
        <v>6</v>
      </c>
      <c r="H1331" s="8" t="s">
        <v>4</v>
      </c>
      <c r="I1331" s="8" t="str">
        <f t="shared" si="41"/>
        <v>Zwischensumme</v>
      </c>
    </row>
    <row r="1332" spans="1:9" x14ac:dyDescent="0.55000000000000004">
      <c r="A1332" s="8" t="s">
        <v>1304</v>
      </c>
      <c r="B1332" s="8" t="s">
        <v>4</v>
      </c>
      <c r="C1332" s="8" t="s">
        <v>496</v>
      </c>
      <c r="D1332" s="8" t="s">
        <v>1528</v>
      </c>
      <c r="G1332" s="26" t="str">
        <f t="shared" si="40"/>
        <v>7</v>
      </c>
      <c r="H1332" s="8" t="s">
        <v>4</v>
      </c>
      <c r="I1332" s="8" t="str">
        <f t="shared" si="41"/>
        <v>Davon ab: Minderung des zum 31. 12. des Sanierungsjahres vorhandenen verteilt abziehbaren Aufwands nach § 4f Abs. 1 Satz 1 EStG der übrigen Jahre nach § 3a Abs. 3 Satz 2 Nr. 1 EStG (höchstens Betrag lt. Zeile 6)</v>
      </c>
    </row>
    <row r="1333" spans="1:9" x14ac:dyDescent="0.55000000000000004">
      <c r="A1333" s="8" t="s">
        <v>1303</v>
      </c>
      <c r="B1333" s="8" t="s">
        <v>4</v>
      </c>
      <c r="C1333" s="8" t="s">
        <v>193</v>
      </c>
      <c r="D1333" s="8" t="s">
        <v>1527</v>
      </c>
      <c r="G1333" s="26" t="str">
        <f t="shared" si="40"/>
        <v>8</v>
      </c>
      <c r="H1333" s="8" t="s">
        <v>4</v>
      </c>
      <c r="I1333" s="8" t="str">
        <f t="shared" si="41"/>
        <v>Zwischensumme</v>
      </c>
    </row>
    <row r="1334" spans="1:9" x14ac:dyDescent="0.55000000000000004">
      <c r="A1334" s="8" t="s">
        <v>1301</v>
      </c>
      <c r="B1334" s="8" t="s">
        <v>4</v>
      </c>
      <c r="C1334" s="8" t="s">
        <v>497</v>
      </c>
      <c r="D1334" s="8" t="s">
        <v>1526</v>
      </c>
      <c r="G1334" s="26" t="str">
        <f t="shared" si="40"/>
        <v>9</v>
      </c>
      <c r="H1334" s="8" t="s">
        <v>4</v>
      </c>
      <c r="I1334" s="8" t="str">
        <f t="shared" si="41"/>
        <v>Davon ab: Minderung des nach § 15b EStG ausgleichsfähigen oder verrechenbaren Verlustes derselben Einkunftsquelle des Sanierungsjahres nach § 3a Abs. 3 Satz 2 Nr. 4 EStG (höchstens Betrag lt. Zeile 8)</v>
      </c>
    </row>
    <row r="1335" spans="1:9" x14ac:dyDescent="0.55000000000000004">
      <c r="A1335" s="8" t="s">
        <v>1299</v>
      </c>
      <c r="B1335" s="8" t="s">
        <v>4</v>
      </c>
      <c r="C1335" s="8" t="s">
        <v>193</v>
      </c>
      <c r="D1335" s="8" t="s">
        <v>1525</v>
      </c>
      <c r="G1335" s="26" t="str">
        <f t="shared" si="40"/>
        <v>10</v>
      </c>
      <c r="H1335" s="8" t="s">
        <v>4</v>
      </c>
      <c r="I1335" s="8" t="str">
        <f t="shared" si="41"/>
        <v>Zwischensumme</v>
      </c>
    </row>
    <row r="1336" spans="1:9" x14ac:dyDescent="0.55000000000000004">
      <c r="A1336" s="8" t="s">
        <v>1297</v>
      </c>
      <c r="B1336" s="8" t="s">
        <v>4</v>
      </c>
      <c r="C1336" s="8" t="s">
        <v>476</v>
      </c>
      <c r="D1336" s="8" t="s">
        <v>1524</v>
      </c>
      <c r="G1336" s="26" t="str">
        <f t="shared" si="40"/>
        <v>11</v>
      </c>
      <c r="H1336" s="8" t="s">
        <v>4</v>
      </c>
      <c r="I1336" s="8" t="str">
        <f t="shared" si="41"/>
        <v>Davon ab: Minderung des zum Ende des dem Sanierungsjahr vorangegangenen Jahres nach § 15b EStG festgestellten verrechenbaren Verlustes derselben Einkunftsquelle nach § 3a Abs. 3 Satz 2 Nr. 5 EStG (höchstens Betrag lt. Zeile 10)</v>
      </c>
    </row>
    <row r="1337" spans="1:9" x14ac:dyDescent="0.55000000000000004">
      <c r="A1337" s="8" t="s">
        <v>1295</v>
      </c>
      <c r="B1337" s="8" t="s">
        <v>4</v>
      </c>
      <c r="C1337" s="8" t="s">
        <v>193</v>
      </c>
      <c r="D1337" s="8" t="s">
        <v>1523</v>
      </c>
      <c r="G1337" s="26" t="str">
        <f t="shared" si="40"/>
        <v>12</v>
      </c>
      <c r="H1337" s="8" t="s">
        <v>4</v>
      </c>
      <c r="I1337" s="8" t="str">
        <f t="shared" si="41"/>
        <v>Zwischensumme</v>
      </c>
    </row>
    <row r="1338" spans="1:9" x14ac:dyDescent="0.55000000000000004">
      <c r="A1338" s="8" t="s">
        <v>1293</v>
      </c>
      <c r="B1338" s="8" t="s">
        <v>4</v>
      </c>
      <c r="C1338" s="8" t="s">
        <v>477</v>
      </c>
      <c r="D1338" s="8" t="s">
        <v>1522</v>
      </c>
      <c r="G1338" s="26" t="str">
        <f t="shared" si="40"/>
        <v>13</v>
      </c>
      <c r="H1338" s="8" t="s">
        <v>4</v>
      </c>
      <c r="I1338" s="8" t="str">
        <f t="shared" si="41"/>
        <v>Davon ab: Minderung des nach § 15 Abs. 4 EStG ausgleichsfähigen oder nicht abziehbaren Verlustes des zu sanierenden Unternehmens des Sanierungsjahres nach § 3a Abs. 3 Satz 2 Nr. 6 EStG (höchstens Betrag lt. Zeile 12)</v>
      </c>
    </row>
    <row r="1339" spans="1:9" x14ac:dyDescent="0.55000000000000004">
      <c r="A1339" s="8" t="s">
        <v>1290</v>
      </c>
      <c r="B1339" s="8" t="s">
        <v>4</v>
      </c>
      <c r="C1339" s="8" t="s">
        <v>193</v>
      </c>
      <c r="D1339" s="8" t="s">
        <v>1521</v>
      </c>
      <c r="G1339" s="26" t="str">
        <f t="shared" si="40"/>
        <v>14</v>
      </c>
      <c r="H1339" s="8" t="s">
        <v>4</v>
      </c>
      <c r="I1339" s="8" t="str">
        <f t="shared" si="41"/>
        <v>Zwischensumme</v>
      </c>
    </row>
    <row r="1340" spans="1:9" x14ac:dyDescent="0.55000000000000004">
      <c r="A1340" s="8" t="s">
        <v>1216</v>
      </c>
      <c r="B1340" s="8" t="s">
        <v>4</v>
      </c>
      <c r="C1340" s="8" t="s">
        <v>478</v>
      </c>
      <c r="D1340" s="8" t="s">
        <v>1520</v>
      </c>
      <c r="G1340" s="26" t="str">
        <f t="shared" si="40"/>
        <v>15</v>
      </c>
      <c r="H1340" s="8" t="s">
        <v>4</v>
      </c>
      <c r="I1340" s="8" t="str">
        <f t="shared" si="41"/>
        <v>Davon ab: Minderung des zum Ende des dem Sanierungsjahr vorangegangenen Jahres nach § 15 Abs. 4 EStG festgestellten i. V. mit § 10d Abs. 4 EStG verbleibenden Verlustvortrags, soweit er auf das zu sanierende Unternehmen entfällt nach § 3a Abs. 3 Satz 2 Nr. 7 EStG (höchstens Betrag lt. Zeile 14)</v>
      </c>
    </row>
    <row r="1341" spans="1:9" x14ac:dyDescent="0.55000000000000004">
      <c r="A1341" s="8" t="s">
        <v>1285</v>
      </c>
      <c r="B1341" s="8" t="s">
        <v>4</v>
      </c>
      <c r="C1341" s="8" t="s">
        <v>193</v>
      </c>
      <c r="D1341" s="8" t="s">
        <v>1519</v>
      </c>
      <c r="G1341" s="26" t="str">
        <f t="shared" si="40"/>
        <v>16</v>
      </c>
      <c r="H1341" s="8" t="s">
        <v>4</v>
      </c>
      <c r="I1341" s="8" t="str">
        <f t="shared" si="41"/>
        <v>Zwischensumme</v>
      </c>
    </row>
    <row r="1342" spans="1:9" x14ac:dyDescent="0.55000000000000004">
      <c r="A1342" s="8" t="s">
        <v>1282</v>
      </c>
      <c r="B1342" s="8" t="s">
        <v>4</v>
      </c>
      <c r="C1342" s="8" t="s">
        <v>479</v>
      </c>
      <c r="D1342" s="8" t="s">
        <v>1518</v>
      </c>
      <c r="G1342" s="26" t="str">
        <f t="shared" si="40"/>
        <v>17</v>
      </c>
      <c r="H1342" s="8" t="s">
        <v>4</v>
      </c>
      <c r="I1342" s="8" t="str">
        <f t="shared" si="41"/>
        <v>Davon ab: Minderung des Verlustes des Sanierungsjahres nach § 3a Abs. 3 Satz 2 Nr. 8 EStG (höchstens Betrag lt. Zeile 16)</v>
      </c>
    </row>
    <row r="1343" spans="1:9" x14ac:dyDescent="0.55000000000000004">
      <c r="A1343" s="8" t="s">
        <v>1279</v>
      </c>
      <c r="B1343" s="8" t="s">
        <v>4</v>
      </c>
      <c r="C1343" s="8" t="s">
        <v>193</v>
      </c>
      <c r="D1343" s="8" t="s">
        <v>1517</v>
      </c>
      <c r="G1343" s="26" t="str">
        <f t="shared" si="40"/>
        <v>18</v>
      </c>
      <c r="H1343" s="8" t="s">
        <v>4</v>
      </c>
      <c r="I1343" s="8" t="str">
        <f t="shared" si="41"/>
        <v>Zwischensumme</v>
      </c>
    </row>
    <row r="1344" spans="1:9" x14ac:dyDescent="0.55000000000000004">
      <c r="A1344" s="8" t="s">
        <v>1277</v>
      </c>
      <c r="B1344" s="8" t="s">
        <v>4</v>
      </c>
      <c r="C1344" s="8" t="s">
        <v>480</v>
      </c>
      <c r="D1344" s="8" t="s">
        <v>1516</v>
      </c>
      <c r="G1344" s="26" t="str">
        <f t="shared" si="40"/>
        <v>19</v>
      </c>
      <c r="H1344" s="8" t="s">
        <v>4</v>
      </c>
      <c r="I1344" s="8" t="str">
        <f t="shared" si="41"/>
        <v>Davon ab: Minderung des ausgleichsfähigen Verlustes aus allen anderen Einkunftsarten des Veranlagungszeitraums, in dem das Sanierungsjahr endet nach § 3a Abs. 3 Satz 2 Nr. 9 EStG (höchstens Betrag lt. Zeile 18)</v>
      </c>
    </row>
    <row r="1345" spans="1:9" x14ac:dyDescent="0.55000000000000004">
      <c r="A1345" s="8" t="s">
        <v>1274</v>
      </c>
      <c r="B1345" s="8" t="s">
        <v>4</v>
      </c>
      <c r="C1345" s="8" t="s">
        <v>193</v>
      </c>
      <c r="D1345" s="8" t="s">
        <v>1515</v>
      </c>
      <c r="G1345" s="26" t="str">
        <f t="shared" ref="G1345:G1408" si="42">A1345</f>
        <v>20</v>
      </c>
      <c r="H1345" s="8" t="s">
        <v>4</v>
      </c>
      <c r="I1345" s="8" t="str">
        <f t="shared" ref="I1345:I1408" si="43">C1345</f>
        <v>Zwischensumme</v>
      </c>
    </row>
    <row r="1346" spans="1:9" x14ac:dyDescent="0.55000000000000004">
      <c r="A1346" s="8" t="s">
        <v>1271</v>
      </c>
      <c r="B1346" s="8" t="s">
        <v>4</v>
      </c>
      <c r="C1346" s="8" t="s">
        <v>482</v>
      </c>
      <c r="D1346" s="8" t="s">
        <v>1514</v>
      </c>
      <c r="G1346" s="26" t="str">
        <f t="shared" si="42"/>
        <v>21</v>
      </c>
      <c r="H1346" s="8" t="s">
        <v>4</v>
      </c>
      <c r="I1346" s="8" t="str">
        <f t="shared" si="43"/>
        <v>Davon ab: Minderung des zum Ende des Vorjahres festgestellten Verlustvortrags nach § 10d Abs. 4 EStG nach § 3a Abs. 3 Satz 2 Nr. 10 EStG (höchstens Betrag lt. Zeile 20)</v>
      </c>
    </row>
    <row r="1347" spans="1:9" x14ac:dyDescent="0.55000000000000004">
      <c r="A1347" s="8" t="s">
        <v>1266</v>
      </c>
      <c r="B1347" s="8" t="s">
        <v>4</v>
      </c>
      <c r="C1347" s="8" t="s">
        <v>193</v>
      </c>
      <c r="D1347" s="8" t="s">
        <v>1513</v>
      </c>
      <c r="G1347" s="26" t="str">
        <f t="shared" si="42"/>
        <v>22</v>
      </c>
      <c r="H1347" s="8" t="s">
        <v>4</v>
      </c>
      <c r="I1347" s="8" t="str">
        <f t="shared" si="43"/>
        <v>Zwischensumme</v>
      </c>
    </row>
    <row r="1348" spans="1:9" x14ac:dyDescent="0.55000000000000004">
      <c r="A1348" s="8" t="s">
        <v>1264</v>
      </c>
      <c r="B1348" s="8" t="s">
        <v>4</v>
      </c>
      <c r="C1348" s="8" t="s">
        <v>483</v>
      </c>
      <c r="D1348" s="8" t="s">
        <v>1512</v>
      </c>
      <c r="G1348" s="26" t="str">
        <f t="shared" si="42"/>
        <v>23</v>
      </c>
      <c r="H1348" s="8" t="s">
        <v>4</v>
      </c>
      <c r="I1348" s="8" t="str">
        <f t="shared" si="43"/>
        <v>Davon ab: Minderung des zum Ende des Vorjahres festgestellten und des im Sanierungsjahr entstehenden verrechenbaren Verlustes nach § 15a EStG nach § 3a Abs. 3 Satz 2 Nr. 11 Buchst. a EStG (höchstens Betrag lt. Zeile 22)</v>
      </c>
    </row>
    <row r="1349" spans="1:9" x14ac:dyDescent="0.55000000000000004">
      <c r="A1349" s="8" t="s">
        <v>1261</v>
      </c>
      <c r="B1349" s="8" t="s">
        <v>4</v>
      </c>
      <c r="C1349" s="8" t="s">
        <v>193</v>
      </c>
      <c r="D1349" s="8" t="s">
        <v>1511</v>
      </c>
      <c r="G1349" s="26" t="str">
        <f t="shared" si="42"/>
        <v>24</v>
      </c>
      <c r="H1349" s="8" t="s">
        <v>4</v>
      </c>
      <c r="I1349" s="8" t="str">
        <f t="shared" si="43"/>
        <v>Zwischensumme</v>
      </c>
    </row>
    <row r="1350" spans="1:9" x14ac:dyDescent="0.55000000000000004">
      <c r="A1350" s="8" t="s">
        <v>1258</v>
      </c>
      <c r="B1350" s="8" t="s">
        <v>4</v>
      </c>
      <c r="C1350" s="8" t="s">
        <v>484</v>
      </c>
      <c r="D1350" s="8" t="s">
        <v>1510</v>
      </c>
      <c r="G1350" s="26" t="str">
        <f t="shared" si="42"/>
        <v>25</v>
      </c>
      <c r="H1350" s="8" t="s">
        <v>4</v>
      </c>
      <c r="I1350" s="8" t="str">
        <f t="shared" si="43"/>
        <v>Davon ab: Minderung des zum Ende des Vorjahres festgestellten und des im Sanierungsjahr entstehenden verrechenbaren Verlustes nach § 15b EStG anderer Einkunftsquellen nach § 3a Abs. 3 Satz 2 Nr. 11 Buchst. b EStG (höchstens Betrag lt. Zeile 24)</v>
      </c>
    </row>
    <row r="1351" spans="1:9" x14ac:dyDescent="0.55000000000000004">
      <c r="A1351" s="8" t="s">
        <v>1255</v>
      </c>
      <c r="B1351" s="8" t="s">
        <v>4</v>
      </c>
      <c r="C1351" s="8" t="s">
        <v>193</v>
      </c>
      <c r="D1351" s="8" t="s">
        <v>1509</v>
      </c>
      <c r="G1351" s="26" t="str">
        <f t="shared" si="42"/>
        <v>26</v>
      </c>
      <c r="H1351" s="8" t="s">
        <v>4</v>
      </c>
      <c r="I1351" s="8" t="str">
        <f t="shared" si="43"/>
        <v>Zwischensumme</v>
      </c>
    </row>
    <row r="1352" spans="1:9" x14ac:dyDescent="0.55000000000000004">
      <c r="A1352" s="8" t="s">
        <v>1253</v>
      </c>
      <c r="B1352" s="8" t="s">
        <v>4</v>
      </c>
      <c r="C1352" s="8" t="s">
        <v>485</v>
      </c>
      <c r="D1352" s="8" t="s">
        <v>1508</v>
      </c>
      <c r="G1352" s="26" t="str">
        <f t="shared" si="42"/>
        <v>27</v>
      </c>
      <c r="H1352" s="8" t="s">
        <v>4</v>
      </c>
      <c r="I1352" s="8" t="str">
        <f t="shared" si="43"/>
        <v>Davon ab: Minderung des zum Ende des Vorjahres festgestellten und des im Sanierungsjahr entstehenden verrechenbaren Verlustes nach § 15 Abs. 4 EStG anderer Betriebe und Mitunternehmeranteile nach § 3a Abs. 3 Satz 2 Nr. 11 Buchst. c EStG (höchstens Betrag lt. Zeile 26)</v>
      </c>
    </row>
    <row r="1353" spans="1:9" x14ac:dyDescent="0.55000000000000004">
      <c r="A1353" s="8" t="s">
        <v>969</v>
      </c>
      <c r="B1353" s="8" t="s">
        <v>4</v>
      </c>
      <c r="C1353" s="8" t="s">
        <v>193</v>
      </c>
      <c r="D1353" s="8" t="s">
        <v>1507</v>
      </c>
      <c r="G1353" s="26" t="str">
        <f t="shared" si="42"/>
        <v>28</v>
      </c>
      <c r="H1353" s="8" t="s">
        <v>4</v>
      </c>
      <c r="I1353" s="8" t="str">
        <f t="shared" si="43"/>
        <v>Zwischensumme</v>
      </c>
    </row>
    <row r="1354" spans="1:9" x14ac:dyDescent="0.55000000000000004">
      <c r="A1354" s="8" t="s">
        <v>1401</v>
      </c>
      <c r="B1354" s="8" t="s">
        <v>4</v>
      </c>
      <c r="C1354" s="8" t="s">
        <v>486</v>
      </c>
      <c r="D1354" s="8" t="s">
        <v>1506</v>
      </c>
      <c r="G1354" s="26" t="str">
        <f t="shared" si="42"/>
        <v>29</v>
      </c>
      <c r="H1354" s="8" t="s">
        <v>4</v>
      </c>
      <c r="I1354" s="8" t="str">
        <f t="shared" si="43"/>
        <v>Davon ab: Minderung der zum Ende des Vorjahres festgestellten und der im Sanierungsjahr entstehenden verbleibenden negativen Einkünfte nach § 2a EStG nach § 3a Abs. 3 Satz 2 Nr. 11 Buchst. d EStG (höchstens Betrag lt. Zeile 28)</v>
      </c>
    </row>
    <row r="1355" spans="1:9" x14ac:dyDescent="0.55000000000000004">
      <c r="A1355" s="8" t="s">
        <v>1389</v>
      </c>
      <c r="B1355" s="8" t="s">
        <v>4</v>
      </c>
      <c r="C1355" s="8" t="s">
        <v>193</v>
      </c>
      <c r="D1355" s="8" t="s">
        <v>1505</v>
      </c>
      <c r="G1355" s="26" t="str">
        <f t="shared" si="42"/>
        <v>30</v>
      </c>
      <c r="H1355" s="8" t="s">
        <v>4</v>
      </c>
      <c r="I1355" s="8" t="str">
        <f t="shared" si="43"/>
        <v>Zwischensumme</v>
      </c>
    </row>
    <row r="1356" spans="1:9" x14ac:dyDescent="0.55000000000000004">
      <c r="A1356" s="8" t="s">
        <v>1384</v>
      </c>
      <c r="B1356" s="8" t="s">
        <v>4</v>
      </c>
      <c r="C1356" s="8" t="s">
        <v>1504</v>
      </c>
      <c r="D1356" s="8" t="s">
        <v>1503</v>
      </c>
      <c r="G1356" s="26" t="str">
        <f t="shared" si="42"/>
        <v>31</v>
      </c>
      <c r="H1356" s="8" t="s">
        <v>4</v>
      </c>
      <c r="I1356" s="8" t="str">
        <f t="shared" si="43"/>
        <v>Davon ab: Minderung der zum Ende des Vorjahres festgestellten negativen Einkünfte nach § 2b EStG 2002 (1 nach § 3a Abs. 3 Satz 2 Nr. 11 Buchst. e EStG (höchstens Betrag lt. Zeile 30)</v>
      </c>
    </row>
    <row r="1357" spans="1:9" x14ac:dyDescent="0.55000000000000004">
      <c r="A1357" s="8" t="s">
        <v>1379</v>
      </c>
      <c r="B1357" s="8" t="s">
        <v>4</v>
      </c>
      <c r="C1357" s="8" t="s">
        <v>193</v>
      </c>
      <c r="D1357" s="8" t="s">
        <v>1502</v>
      </c>
      <c r="G1357" s="26" t="str">
        <f t="shared" si="42"/>
        <v>32</v>
      </c>
      <c r="H1357" s="8" t="s">
        <v>4</v>
      </c>
      <c r="I1357" s="8" t="str">
        <f t="shared" si="43"/>
        <v>Zwischensumme</v>
      </c>
    </row>
    <row r="1358" spans="1:9" x14ac:dyDescent="0.55000000000000004">
      <c r="A1358" s="8" t="s">
        <v>1501</v>
      </c>
      <c r="B1358" s="8" t="s">
        <v>4</v>
      </c>
      <c r="C1358" s="8" t="s">
        <v>488</v>
      </c>
      <c r="D1358" s="8" t="s">
        <v>1500</v>
      </c>
      <c r="G1358" s="26" t="str">
        <f t="shared" si="42"/>
        <v>33</v>
      </c>
      <c r="H1358" s="8" t="s">
        <v>4</v>
      </c>
      <c r="I1358" s="8" t="str">
        <f t="shared" si="43"/>
        <v>Davon ab: Minderung der Verluste aus privaten Veräußerungsgeschäften nach § 23 Abs. 3 Satz 7 und 8 EStG des vorangegangenen Veranlagungszeitraums und des Sanierungsjahres nach § 3a Abs. 3 Satz 2 Nr. 11 Buchst. f EStG (höchstens Betrag lt. Zeile 32)</v>
      </c>
    </row>
    <row r="1359" spans="1:9" x14ac:dyDescent="0.55000000000000004">
      <c r="A1359" s="8" t="s">
        <v>1375</v>
      </c>
      <c r="B1359" s="8" t="s">
        <v>4</v>
      </c>
      <c r="C1359" s="8" t="s">
        <v>193</v>
      </c>
      <c r="D1359" s="8" t="s">
        <v>1499</v>
      </c>
      <c r="G1359" s="26" t="str">
        <f t="shared" si="42"/>
        <v>34</v>
      </c>
      <c r="H1359" s="8" t="s">
        <v>4</v>
      </c>
      <c r="I1359" s="8" t="str">
        <f t="shared" si="43"/>
        <v>Zwischensumme</v>
      </c>
    </row>
    <row r="1360" spans="1:9" x14ac:dyDescent="0.55000000000000004">
      <c r="A1360" s="8" t="s">
        <v>1371</v>
      </c>
      <c r="B1360" s="8" t="s">
        <v>4</v>
      </c>
      <c r="C1360" s="8" t="s">
        <v>489</v>
      </c>
      <c r="D1360" s="8" t="s">
        <v>1498</v>
      </c>
      <c r="G1360" s="26" t="str">
        <f t="shared" si="42"/>
        <v>35</v>
      </c>
      <c r="H1360" s="8" t="s">
        <v>4</v>
      </c>
      <c r="I1360" s="8" t="str">
        <f t="shared" si="43"/>
        <v>Davon ab: Minderung des zum Ende des Vorjahres festgestellten und des im Sanierungsjahr entstehenden verrechenbaren Verlustes oder der negativen Einkünfte nach sonstigen Vorschriften nach § 3a Abs. 3 Satz 2 Nr. 11Buchst. g EStG (höchstens Betrag lt. Zeile 34)</v>
      </c>
    </row>
    <row r="1361" spans="1:9" x14ac:dyDescent="0.55000000000000004">
      <c r="A1361" s="8" t="s">
        <v>1367</v>
      </c>
      <c r="B1361" s="8" t="s">
        <v>4</v>
      </c>
      <c r="C1361" s="8" t="s">
        <v>193</v>
      </c>
      <c r="D1361" s="8" t="s">
        <v>1497</v>
      </c>
      <c r="G1361" s="26" t="str">
        <f t="shared" si="42"/>
        <v>36</v>
      </c>
      <c r="H1361" s="8" t="s">
        <v>4</v>
      </c>
      <c r="I1361" s="8" t="str">
        <f t="shared" si="43"/>
        <v>Zwischensumme</v>
      </c>
    </row>
    <row r="1362" spans="1:9" x14ac:dyDescent="0.55000000000000004">
      <c r="A1362" s="8" t="s">
        <v>1359</v>
      </c>
      <c r="B1362" s="8" t="s">
        <v>4</v>
      </c>
      <c r="C1362" s="8" t="s">
        <v>490</v>
      </c>
      <c r="D1362" s="8" t="s">
        <v>1496</v>
      </c>
      <c r="G1362" s="26" t="str">
        <f t="shared" si="42"/>
        <v>37</v>
      </c>
      <c r="H1362" s="8" t="s">
        <v>4</v>
      </c>
      <c r="I1362" s="8" t="str">
        <f t="shared" si="43"/>
        <v>Davon ab: Minderung der negativen Einkünfte nach § 10d Abs. 1 Satz 1 EStG des Folgejahres nach § 3a Abs. 3 Satz 2 Nr. 12 EStG (höchstens Betrag lt. Zeile 36)</v>
      </c>
    </row>
    <row r="1363" spans="1:9" x14ac:dyDescent="0.55000000000000004">
      <c r="A1363" s="8" t="s">
        <v>1355</v>
      </c>
      <c r="B1363" s="8" t="s">
        <v>4</v>
      </c>
      <c r="C1363" s="8" t="s">
        <v>193</v>
      </c>
      <c r="D1363" s="8" t="s">
        <v>1495</v>
      </c>
      <c r="G1363" s="26" t="str">
        <f t="shared" si="42"/>
        <v>38</v>
      </c>
      <c r="H1363" s="8" t="s">
        <v>4</v>
      </c>
      <c r="I1363" s="8" t="str">
        <f t="shared" si="43"/>
        <v>Zwischensumme</v>
      </c>
    </row>
    <row r="1364" spans="1:9" x14ac:dyDescent="0.55000000000000004">
      <c r="A1364" s="8" t="s">
        <v>1343</v>
      </c>
      <c r="B1364" s="8" t="s">
        <v>4</v>
      </c>
      <c r="C1364" s="8" t="s">
        <v>491</v>
      </c>
      <c r="D1364" s="8" t="s">
        <v>1494</v>
      </c>
      <c r="G1364" s="26" t="str">
        <f t="shared" si="42"/>
        <v>39</v>
      </c>
      <c r="H1364" s="8" t="s">
        <v>4</v>
      </c>
      <c r="I1364" s="8" t="str">
        <f t="shared" si="43"/>
        <v>Davon ab: Minderung des zum Ende des Vorjahres festgestellten und des im Sanierungsjahr entstehenden Zinsvortrags nach § 4h Abs. 1 Satz 5 EStG nach § 3a Abs. 3 Satz 2 Nr. 13 Buchst. a EStG (höchstens Betrag lt. Zeile 38)</v>
      </c>
    </row>
    <row r="1365" spans="1:9" x14ac:dyDescent="0.55000000000000004">
      <c r="A1365" s="8" t="s">
        <v>1339</v>
      </c>
      <c r="B1365" s="8" t="s">
        <v>4</v>
      </c>
      <c r="C1365" s="8" t="s">
        <v>193</v>
      </c>
      <c r="D1365" s="8" t="s">
        <v>1493</v>
      </c>
      <c r="G1365" s="26" t="str">
        <f t="shared" si="42"/>
        <v>40</v>
      </c>
      <c r="H1365" s="8" t="s">
        <v>4</v>
      </c>
      <c r="I1365" s="8" t="str">
        <f t="shared" si="43"/>
        <v>Zwischensumme</v>
      </c>
    </row>
    <row r="1366" spans="1:9" x14ac:dyDescent="0.55000000000000004">
      <c r="A1366" s="8" t="s">
        <v>1335</v>
      </c>
      <c r="B1366" s="8" t="s">
        <v>4</v>
      </c>
      <c r="C1366" s="8" t="s">
        <v>493</v>
      </c>
      <c r="D1366" s="8" t="s">
        <v>1492</v>
      </c>
      <c r="G1366" s="26" t="str">
        <f t="shared" si="42"/>
        <v>41</v>
      </c>
      <c r="H1366" s="8" t="s">
        <v>4</v>
      </c>
      <c r="I1366" s="8" t="str">
        <f t="shared" si="43"/>
        <v>Davon ab: Minderung des zum Ende des Vorjahres festgestellten und des im Sanierungsjahr entstehenden EBITDA-Vortrags nach § 4h Abs. 1 Satz 3 EStG nach § 3a Abs. 3 Satz 2 Nr. 13 Buchst. b EStG (höchstens Betrag lt. Zeile 40)</v>
      </c>
    </row>
    <row r="1367" spans="1:9" x14ac:dyDescent="0.55000000000000004">
      <c r="A1367" s="8" t="s">
        <v>1491</v>
      </c>
      <c r="B1367" s="8" t="s">
        <v>4</v>
      </c>
      <c r="C1367" s="8" t="s">
        <v>193</v>
      </c>
      <c r="D1367" s="8" t="s">
        <v>1490</v>
      </c>
      <c r="G1367" s="26" t="str">
        <f t="shared" si="42"/>
        <v>42</v>
      </c>
      <c r="H1367" s="8" t="s">
        <v>4</v>
      </c>
      <c r="I1367" s="8" t="str">
        <f t="shared" si="43"/>
        <v>Zwischensumme</v>
      </c>
    </row>
    <row r="1368" spans="1:9" x14ac:dyDescent="0.55000000000000004">
      <c r="A1368" s="8" t="s">
        <v>1489</v>
      </c>
      <c r="B1368" s="8" t="s">
        <v>4</v>
      </c>
      <c r="C1368" s="8" t="s">
        <v>494</v>
      </c>
      <c r="D1368" s="8" t="s">
        <v>1488</v>
      </c>
      <c r="G1368" s="26" t="str">
        <f t="shared" si="42"/>
        <v>43</v>
      </c>
      <c r="H1368" s="8" t="s">
        <v>4</v>
      </c>
      <c r="I1368" s="8" t="str">
        <f t="shared" si="43"/>
        <v>Davon ab: Nach § 3a Abs. 3 Satz 3 EStG bei einer der sanierten Körperschaft nahestehenden Person zu berücksichtigender geminderter Sanierungsertrag (höchstens Betrag lt. Zeile 42)</v>
      </c>
    </row>
    <row r="1369" spans="1:9" x14ac:dyDescent="0.55000000000000004">
      <c r="A1369" s="8" t="s">
        <v>1487</v>
      </c>
      <c r="B1369" s="8" t="s">
        <v>4</v>
      </c>
      <c r="C1369" s="8" t="s">
        <v>495</v>
      </c>
      <c r="D1369" s="8" t="s">
        <v>1486</v>
      </c>
      <c r="G1369" s="26" t="str">
        <f t="shared" si="42"/>
        <v>44</v>
      </c>
      <c r="H1369" s="8" t="s">
        <v>4</v>
      </c>
      <c r="I1369" s="8" t="str">
        <f t="shared" si="43"/>
        <v>Verbleibender Sanierungsertrag nach § 3a Abs. 3 Satz 4 EStG (bei Organgesellschaften: Übertrag nach Zeile 33 der Anlage OG)</v>
      </c>
    </row>
    <row r="1370" spans="1:9" x14ac:dyDescent="0.55000000000000004">
      <c r="A1370" s="25" t="s">
        <v>1485</v>
      </c>
      <c r="G1370" s="54" t="str">
        <f t="shared" si="42"/>
        <v>Anlage OT</v>
      </c>
      <c r="I1370" s="8">
        <f t="shared" si="43"/>
        <v>0</v>
      </c>
    </row>
    <row r="1371" spans="1:9" x14ac:dyDescent="0.55000000000000004">
      <c r="A1371" s="25" t="s">
        <v>957</v>
      </c>
      <c r="B1371" s="25" t="s">
        <v>4</v>
      </c>
      <c r="C1371" s="25" t="s">
        <v>242</v>
      </c>
      <c r="D1371" s="25" t="s">
        <v>1484</v>
      </c>
      <c r="E1371" s="25" t="s">
        <v>1483</v>
      </c>
      <c r="F1371" s="25" t="s">
        <v>1482</v>
      </c>
      <c r="G1371" s="54" t="str">
        <f t="shared" si="42"/>
        <v>Zeile</v>
      </c>
      <c r="H1371" s="25" t="s">
        <v>4</v>
      </c>
      <c r="I1371" s="25" t="str">
        <f t="shared" si="43"/>
        <v>Bezeichnung</v>
      </c>
    </row>
    <row r="1372" spans="1:9" ht="21" x14ac:dyDescent="0.55000000000000004">
      <c r="A1372" s="25" t="s">
        <v>4</v>
      </c>
      <c r="B1372" s="25" t="s">
        <v>4</v>
      </c>
      <c r="C1372" s="25" t="s">
        <v>472</v>
      </c>
      <c r="D1372" s="25" t="s">
        <v>4</v>
      </c>
      <c r="E1372" s="25" t="s">
        <v>4</v>
      </c>
      <c r="F1372" s="25" t="s">
        <v>4</v>
      </c>
      <c r="G1372" s="54" t="str">
        <f t="shared" si="42"/>
        <v/>
      </c>
      <c r="H1372" s="25" t="s">
        <v>4</v>
      </c>
      <c r="I1372" s="25" t="str">
        <f t="shared" si="43"/>
        <v>Einkommenszurechnung (lt. gesonderter und einheitlicher Feststellung nach § 14 Abs. 5 KStG)</v>
      </c>
    </row>
    <row r="1373" spans="1:9" x14ac:dyDescent="0.55000000000000004">
      <c r="A1373" s="8" t="s">
        <v>1293</v>
      </c>
      <c r="B1373" s="8" t="s">
        <v>4</v>
      </c>
      <c r="C1373" s="8" t="s">
        <v>449</v>
      </c>
      <c r="D1373" s="8" t="s">
        <v>1481</v>
      </c>
      <c r="E1373" s="8" t="s">
        <v>1480</v>
      </c>
      <c r="F1373" s="8" t="s">
        <v>1479</v>
      </c>
      <c r="G1373" s="26" t="str">
        <f t="shared" si="42"/>
        <v>13</v>
      </c>
      <c r="H1373" s="8" t="s">
        <v>4</v>
      </c>
      <c r="I1373" s="8" t="str">
        <f t="shared" si="43"/>
        <v>Dem Organträger zuzurechnendes Einkommen der Organgesellschaft</v>
      </c>
    </row>
    <row r="1374" spans="1:9" x14ac:dyDescent="0.55000000000000004">
      <c r="A1374" s="8" t="s">
        <v>1290</v>
      </c>
      <c r="B1374" s="8" t="s">
        <v>4</v>
      </c>
      <c r="C1374" s="8" t="s">
        <v>245</v>
      </c>
      <c r="D1374" s="8" t="s">
        <v>1478</v>
      </c>
      <c r="E1374" s="8" t="s">
        <v>1477</v>
      </c>
      <c r="F1374" s="8" t="s">
        <v>1476</v>
      </c>
      <c r="G1374" s="26" t="str">
        <f t="shared" si="42"/>
        <v>14</v>
      </c>
      <c r="H1374" s="8" t="s">
        <v>4</v>
      </c>
      <c r="I1374" s="8" t="str">
        <f t="shared" si="43"/>
        <v>Nach § 8b Abs. 1 KStG steuerfreie Bezüge</v>
      </c>
    </row>
    <row r="1375" spans="1:9" x14ac:dyDescent="0.55000000000000004">
      <c r="A1375" s="8" t="s">
        <v>1475</v>
      </c>
      <c r="B1375" s="8" t="s">
        <v>4</v>
      </c>
      <c r="C1375" s="8" t="s">
        <v>246</v>
      </c>
      <c r="D1375" s="8" t="s">
        <v>1474</v>
      </c>
      <c r="E1375" s="8" t="s">
        <v>1473</v>
      </c>
      <c r="F1375" s="8" t="s">
        <v>1472</v>
      </c>
      <c r="G1375" s="26" t="str">
        <f t="shared" si="42"/>
        <v>14a</v>
      </c>
      <c r="H1375" s="8" t="s">
        <v>4</v>
      </c>
      <c r="I1375" s="8" t="str">
        <f t="shared" si="43"/>
        <v>Nach § 3 Nr. 41 Buchst. a EStG steuerfreie Bezüge</v>
      </c>
    </row>
    <row r="1376" spans="1:9" x14ac:dyDescent="0.55000000000000004">
      <c r="A1376" s="8" t="s">
        <v>1216</v>
      </c>
      <c r="B1376" s="8" t="s">
        <v>4</v>
      </c>
      <c r="C1376" s="8" t="s">
        <v>247</v>
      </c>
      <c r="D1376" s="8" t="s">
        <v>1471</v>
      </c>
      <c r="E1376" s="8" t="s">
        <v>1470</v>
      </c>
      <c r="F1376" s="8" t="s">
        <v>1469</v>
      </c>
      <c r="G1376" s="26" t="str">
        <f t="shared" si="42"/>
        <v>15</v>
      </c>
      <c r="H1376" s="8" t="s">
        <v>4</v>
      </c>
      <c r="I1376" s="8" t="str">
        <f t="shared" si="43"/>
        <v>Nach § 8b Abs. 2 KStG steuerfreie Gewinne</v>
      </c>
    </row>
    <row r="1377" spans="1:9" x14ac:dyDescent="0.55000000000000004">
      <c r="A1377" s="8" t="s">
        <v>1468</v>
      </c>
      <c r="B1377" s="8" t="s">
        <v>4</v>
      </c>
      <c r="C1377" s="8" t="s">
        <v>248</v>
      </c>
      <c r="D1377" s="8" t="s">
        <v>1467</v>
      </c>
      <c r="E1377" s="8" t="s">
        <v>1466</v>
      </c>
      <c r="F1377" s="8" t="s">
        <v>1465</v>
      </c>
      <c r="G1377" s="26" t="str">
        <f t="shared" si="42"/>
        <v>15a</v>
      </c>
      <c r="H1377" s="8" t="s">
        <v>4</v>
      </c>
      <c r="I1377" s="8" t="str">
        <f t="shared" si="43"/>
        <v>Nach § 3 Nr. 41 Buchst. b EStG steuerfreie Gewinne</v>
      </c>
    </row>
    <row r="1378" spans="1:9" x14ac:dyDescent="0.55000000000000004">
      <c r="A1378" s="8" t="s">
        <v>1464</v>
      </c>
      <c r="B1378" s="8" t="s">
        <v>4</v>
      </c>
      <c r="C1378" s="8" t="s">
        <v>249</v>
      </c>
      <c r="D1378" s="8" t="s">
        <v>1463</v>
      </c>
      <c r="E1378" s="8" t="s">
        <v>1462</v>
      </c>
      <c r="F1378" s="8" t="s">
        <v>1461</v>
      </c>
      <c r="G1378" s="26" t="str">
        <f t="shared" si="42"/>
        <v>15b</v>
      </c>
      <c r="H1378" s="8" t="s">
        <v>4</v>
      </c>
      <c r="I1378" s="8" t="str">
        <f t="shared" si="43"/>
        <v>Nach DBA steuerfreie Einkünfte i. S. des § 8b Abs. 1 KStG</v>
      </c>
    </row>
    <row r="1379" spans="1:9" x14ac:dyDescent="0.55000000000000004">
      <c r="A1379" s="8" t="s">
        <v>1285</v>
      </c>
      <c r="B1379" s="8" t="s">
        <v>4</v>
      </c>
      <c r="C1379" s="8" t="s">
        <v>450</v>
      </c>
      <c r="D1379" s="8" t="s">
        <v>1460</v>
      </c>
      <c r="E1379" s="8" t="s">
        <v>1459</v>
      </c>
      <c r="F1379" s="8" t="s">
        <v>1458</v>
      </c>
      <c r="G1379" s="26" t="str">
        <f t="shared" si="42"/>
        <v>16</v>
      </c>
      <c r="H1379" s="8" t="s">
        <v>4</v>
      </c>
      <c r="I1379" s="8" t="str">
        <f t="shared" si="43"/>
        <v>Nicht abziehbare Betriebsausgaben nach § 8b Abs. 3 Satz 1 und Abs. 5 Satz 1 KStG (5 % der Beträge lt. Zeilen 14 bis 15b)</v>
      </c>
    </row>
    <row r="1380" spans="1:9" x14ac:dyDescent="0.55000000000000004">
      <c r="A1380" s="8" t="s">
        <v>1279</v>
      </c>
      <c r="B1380" s="8" t="s">
        <v>4</v>
      </c>
      <c r="C1380" s="8" t="s">
        <v>236</v>
      </c>
      <c r="D1380" s="8" t="s">
        <v>1457</v>
      </c>
      <c r="E1380" s="8" t="s">
        <v>1456</v>
      </c>
      <c r="F1380" s="8" t="s">
        <v>1455</v>
      </c>
      <c r="G1380" s="26" t="str">
        <f t="shared" si="42"/>
        <v>18</v>
      </c>
      <c r="H1380" s="8" t="s">
        <v>4</v>
      </c>
      <c r="I1380" s="8" t="str">
        <f t="shared" si="43"/>
        <v>Gewinnminderungen i. S. des § 8b Abs. 3 Satz 3 bis 7 KStG</v>
      </c>
    </row>
    <row r="1381" spans="1:9" x14ac:dyDescent="0.55000000000000004">
      <c r="A1381" s="8" t="s">
        <v>1277</v>
      </c>
      <c r="B1381" s="8" t="s">
        <v>4</v>
      </c>
      <c r="C1381" s="8" t="s">
        <v>235</v>
      </c>
      <c r="D1381" s="8" t="s">
        <v>1454</v>
      </c>
      <c r="E1381" s="8" t="s">
        <v>1453</v>
      </c>
      <c r="F1381" s="8" t="s">
        <v>1452</v>
      </c>
      <c r="G1381" s="26" t="str">
        <f t="shared" si="42"/>
        <v>19</v>
      </c>
      <c r="H1381" s="8" t="s">
        <v>4</v>
      </c>
      <c r="I1381" s="8" t="str">
        <f t="shared" si="43"/>
        <v>Gewinne i. S. des § 8b Abs. 3 Satz 8 KStG</v>
      </c>
    </row>
    <row r="1382" spans="1:9" x14ac:dyDescent="0.55000000000000004">
      <c r="A1382" s="8" t="s">
        <v>1274</v>
      </c>
      <c r="B1382" s="8" t="s">
        <v>4</v>
      </c>
      <c r="C1382" s="8" t="s">
        <v>451</v>
      </c>
      <c r="D1382" s="8" t="s">
        <v>1451</v>
      </c>
      <c r="E1382" s="8" t="s">
        <v>1450</v>
      </c>
      <c r="F1382" s="8" t="s">
        <v>1449</v>
      </c>
      <c r="G1382" s="26" t="str">
        <f t="shared" si="42"/>
        <v>20</v>
      </c>
      <c r="H1382" s="8" t="s">
        <v>4</v>
      </c>
      <c r="I1382" s="8" t="str">
        <f t="shared" si="43"/>
        <v>Fiktive Einnahmen und/oder Bezüge i. S. des § 8b Abs. 10 Satz 2 KStG, soweit es sich dabei um Bezüge i. S. des § 8b Abs. 1 KStG, auf die § 8b Abs. 4 KStG nicht anzuwenden ist, und/oder um Gewinne i. S. des § 8b Abs. 2 KStG handelt</v>
      </c>
    </row>
    <row r="1383" spans="1:9" x14ac:dyDescent="0.55000000000000004">
      <c r="A1383" s="8" t="s">
        <v>1271</v>
      </c>
      <c r="B1383" s="8" t="s">
        <v>4</v>
      </c>
      <c r="C1383" s="8" t="s">
        <v>244</v>
      </c>
      <c r="D1383" s="8" t="s">
        <v>1448</v>
      </c>
      <c r="E1383" s="8" t="s">
        <v>1447</v>
      </c>
      <c r="F1383" s="8" t="s">
        <v>1446</v>
      </c>
      <c r="G1383" s="26" t="str">
        <f t="shared" si="42"/>
        <v>21</v>
      </c>
      <c r="H1383" s="8" t="s">
        <v>4</v>
      </c>
      <c r="I1383" s="8" t="str">
        <f t="shared" si="43"/>
        <v>5 % der Bezüge bzw. Gewinne i. S. des § 8b Abs. 1 und/oder Abs. 2 KStG, soweit es sich hierbei um Bezüge aus entliehenen Anteilen i. S. des § 8b Abs. 10 KStG handelt</v>
      </c>
    </row>
    <row r="1384" spans="1:9" x14ac:dyDescent="0.55000000000000004">
      <c r="A1384" s="8" t="s">
        <v>1266</v>
      </c>
      <c r="B1384" s="8" t="s">
        <v>4</v>
      </c>
      <c r="C1384" s="8" t="s">
        <v>452</v>
      </c>
      <c r="D1384" s="8" t="s">
        <v>1445</v>
      </c>
      <c r="E1384" s="8" t="s">
        <v>1444</v>
      </c>
      <c r="F1384" s="8" t="s">
        <v>1443</v>
      </c>
      <c r="G1384" s="26" t="str">
        <f t="shared" si="42"/>
        <v>22</v>
      </c>
      <c r="H1384" s="8" t="s">
        <v>4</v>
      </c>
      <c r="I1384" s="8" t="str">
        <f t="shared" si="43"/>
        <v>Anteil an einem Übernahmeverlust i. S. des § 4 Abs. 6 UmwStG</v>
      </c>
    </row>
    <row r="1385" spans="1:9" x14ac:dyDescent="0.55000000000000004">
      <c r="A1385" s="8" t="s">
        <v>1442</v>
      </c>
      <c r="B1385" s="8" t="s">
        <v>4</v>
      </c>
      <c r="C1385" s="8" t="s">
        <v>453</v>
      </c>
      <c r="D1385" s="8" t="s">
        <v>1441</v>
      </c>
      <c r="E1385" s="8" t="s">
        <v>1440</v>
      </c>
      <c r="F1385" s="8" t="s">
        <v>1439</v>
      </c>
      <c r="G1385" s="26" t="str">
        <f t="shared" si="42"/>
        <v>23.1</v>
      </c>
      <c r="H1385" s="8" t="s">
        <v>4</v>
      </c>
      <c r="I1385" s="8" t="str">
        <f t="shared" si="43"/>
        <v>Zwischensumme der Zeilen 14 bis 22 (keine Übernahme, da zugleich Organgesellschaft)</v>
      </c>
    </row>
    <row r="1386" spans="1:9" x14ac:dyDescent="0.55000000000000004">
      <c r="A1386" s="8" t="s">
        <v>1264</v>
      </c>
      <c r="B1386" s="8" t="s">
        <v>4</v>
      </c>
      <c r="C1386" s="8" t="s">
        <v>1438</v>
      </c>
      <c r="D1386" s="8" t="s">
        <v>1437</v>
      </c>
      <c r="E1386" s="8" t="s">
        <v>1436</v>
      </c>
      <c r="F1386" s="8" t="s">
        <v>1435</v>
      </c>
      <c r="G1386" s="26" t="str">
        <f t="shared" si="42"/>
        <v>23</v>
      </c>
      <c r="H1386" s="8" t="s">
        <v>4</v>
      </c>
      <c r="I1386" s="8" t="str">
        <f t="shared" si="43"/>
        <v>Wenn nicht zugleich Organgesellschaft Summe der Beträge lt. Zeilen 16, 18 und 22 abzüglich der Beträge lt. Zeilen 14 bis 15b und 19 bis 21</v>
      </c>
    </row>
    <row r="1387" spans="1:9" x14ac:dyDescent="0.55000000000000004">
      <c r="A1387" s="8" t="s">
        <v>1261</v>
      </c>
      <c r="B1387" s="8" t="s">
        <v>4</v>
      </c>
      <c r="C1387" s="8" t="s">
        <v>454</v>
      </c>
      <c r="D1387" s="8" t="s">
        <v>1434</v>
      </c>
      <c r="E1387" s="8" t="s">
        <v>1433</v>
      </c>
      <c r="F1387" s="8" t="s">
        <v>1432</v>
      </c>
      <c r="G1387" s="26" t="str">
        <f t="shared" si="42"/>
        <v>24</v>
      </c>
      <c r="H1387" s="8" t="s">
        <v>4</v>
      </c>
      <c r="I1387" s="8" t="str">
        <f t="shared" si="43"/>
        <v>Davon ab: Der Organgesellschaft gem. § 16 Satz 2 KStG zuzurechnendes Einkommen des Organträgers (Ausgleichszahlungen des Organträgers an außenstehende Anteilseigner der Organgesellschaft ohne darauf entfallende Belastung mit Körperschaftsteuer)</v>
      </c>
    </row>
    <row r="1388" spans="1:9" x14ac:dyDescent="0.55000000000000004">
      <c r="A1388" s="8" t="s">
        <v>1258</v>
      </c>
      <c r="B1388" s="8" t="s">
        <v>4</v>
      </c>
      <c r="C1388" s="8" t="s">
        <v>455</v>
      </c>
      <c r="D1388" s="8" t="s">
        <v>1431</v>
      </c>
      <c r="E1388" s="8" t="s">
        <v>1430</v>
      </c>
      <c r="F1388" s="8" t="s">
        <v>1429</v>
      </c>
      <c r="G1388" s="26" t="str">
        <f t="shared" si="42"/>
        <v>25</v>
      </c>
      <c r="H1388" s="8" t="s">
        <v>4</v>
      </c>
      <c r="I1388" s="8" t="str">
        <f t="shared" si="43"/>
        <v>Korrigiertes dem Organträger zuzurechnendes Einkommen der Organgesellschaft (Übertrag nach Zeile 38 der Anlage ZVE)</v>
      </c>
    </row>
    <row r="1389" spans="1:9" x14ac:dyDescent="0.55000000000000004">
      <c r="A1389" s="8" t="s">
        <v>1428</v>
      </c>
      <c r="B1389" s="8" t="s">
        <v>4</v>
      </c>
      <c r="C1389" s="8" t="s">
        <v>456</v>
      </c>
      <c r="D1389" s="8" t="s">
        <v>1427</v>
      </c>
      <c r="E1389" s="8" t="s">
        <v>1426</v>
      </c>
      <c r="F1389" s="8" t="s">
        <v>1425</v>
      </c>
      <c r="G1389" s="26" t="str">
        <f t="shared" si="42"/>
        <v>25a</v>
      </c>
      <c r="H1389" s="8" t="s">
        <v>4</v>
      </c>
      <c r="I1389" s="8" t="str">
        <f t="shared" si="43"/>
        <v>Abzuziehende ausländische Steuern nach § 26 Abs. 1 Satz 1 Nr. 1 KStG i. V. mit § 34c Abs. 3 EStG (bei Organgesellschaften: wenn der Organträger der Körperschaftsteuer unterliegt)</v>
      </c>
    </row>
    <row r="1390" spans="1:9" x14ac:dyDescent="0.55000000000000004">
      <c r="A1390" s="8" t="s">
        <v>1424</v>
      </c>
      <c r="B1390" s="8" t="s">
        <v>4</v>
      </c>
      <c r="C1390" s="8" t="s">
        <v>457</v>
      </c>
      <c r="D1390" s="8" t="s">
        <v>1423</v>
      </c>
      <c r="E1390" s="8" t="s">
        <v>1422</v>
      </c>
      <c r="F1390" s="8" t="s">
        <v>1421</v>
      </c>
      <c r="G1390" s="26" t="str">
        <f t="shared" si="42"/>
        <v>25b</v>
      </c>
      <c r="H1390" s="8" t="s">
        <v>4</v>
      </c>
      <c r="I1390" s="8" t="str">
        <f t="shared" si="43"/>
        <v>Abzuziehende ausländische Steuern nach § 26 Abs. 1 Satz 1 Nr. 1 KStG i. V. mit § 34c Abs. 3 EStG (bei Organgesellschaften: wenn der Organträger der Einkommensteuer unterliegt)</v>
      </c>
    </row>
    <row r="1391" spans="1:9" ht="31.5" x14ac:dyDescent="0.55000000000000004">
      <c r="A1391" s="25" t="s">
        <v>4</v>
      </c>
      <c r="B1391" s="25" t="s">
        <v>4</v>
      </c>
      <c r="C1391" s="25" t="s">
        <v>1420</v>
      </c>
      <c r="D1391" s="25" t="s">
        <v>4</v>
      </c>
      <c r="E1391" s="25" t="s">
        <v>4</v>
      </c>
      <c r="F1391" s="25" t="s">
        <v>4</v>
      </c>
      <c r="G1391" s="54" t="str">
        <f t="shared" si="42"/>
        <v/>
      </c>
      <c r="H1391" s="25" t="s">
        <v>4</v>
      </c>
      <c r="I1391" s="25" t="str">
        <f t="shared" si="43"/>
        <v>Werte der Organgesellschaft, die für die Besteuerung des Organträgers von Bedeutung sind (lt. gesonderter und einheitlicher Feststellung nach § 14 Abs. 5 KStG)</v>
      </c>
    </row>
    <row r="1392" spans="1:9" x14ac:dyDescent="0.55000000000000004">
      <c r="A1392" s="8" t="s">
        <v>1419</v>
      </c>
      <c r="B1392" s="8" t="s">
        <v>4</v>
      </c>
      <c r="C1392" s="8" t="s">
        <v>458</v>
      </c>
      <c r="D1392" s="8" t="s">
        <v>1418</v>
      </c>
      <c r="E1392" s="8" t="s">
        <v>1417</v>
      </c>
      <c r="F1392" s="8" t="s">
        <v>1416</v>
      </c>
      <c r="G1392" s="26" t="str">
        <f t="shared" si="42"/>
        <v>26.1</v>
      </c>
      <c r="H1392" s="8" t="s">
        <v>4</v>
      </c>
      <c r="I1392" s="8" t="str">
        <f t="shared" si="43"/>
        <v>Summe der Einkünfte für Zwecke der Höchstbetragsberechnung nach § 26 Abs. 2 KStG beim Organträger</v>
      </c>
    </row>
    <row r="1393" spans="1:9" x14ac:dyDescent="0.55000000000000004">
      <c r="A1393" s="8" t="s">
        <v>1415</v>
      </c>
      <c r="B1393" s="8" t="s">
        <v>4</v>
      </c>
      <c r="C1393" s="8" t="s">
        <v>459</v>
      </c>
      <c r="D1393" s="8" t="s">
        <v>1414</v>
      </c>
      <c r="E1393" s="8" t="s">
        <v>1413</v>
      </c>
      <c r="F1393" s="8" t="s">
        <v>1412</v>
      </c>
      <c r="G1393" s="26" t="str">
        <f t="shared" si="42"/>
        <v>26.2</v>
      </c>
      <c r="H1393" s="8" t="s">
        <v>4</v>
      </c>
      <c r="I1393" s="8" t="str">
        <f t="shared" si="43"/>
        <v>Manuelle Korrektur</v>
      </c>
    </row>
    <row r="1394" spans="1:9" x14ac:dyDescent="0.55000000000000004">
      <c r="A1394" s="8" t="s">
        <v>1255</v>
      </c>
      <c r="B1394" s="8" t="s">
        <v>4</v>
      </c>
      <c r="C1394" s="8" t="s">
        <v>458</v>
      </c>
      <c r="D1394" s="8" t="s">
        <v>1411</v>
      </c>
      <c r="E1394" s="8" t="s">
        <v>1410</v>
      </c>
      <c r="F1394" s="8" t="s">
        <v>1409</v>
      </c>
      <c r="G1394" s="26" t="str">
        <f t="shared" si="42"/>
        <v>26</v>
      </c>
      <c r="H1394" s="8" t="s">
        <v>4</v>
      </c>
      <c r="I1394" s="8" t="str">
        <f t="shared" si="43"/>
        <v>Summe der Einkünfte für Zwecke der Höchstbetragsberechnung nach § 26 Abs. 2 KStG beim Organträger</v>
      </c>
    </row>
    <row r="1395" spans="1:9" x14ac:dyDescent="0.55000000000000004">
      <c r="A1395" s="8" t="s">
        <v>1253</v>
      </c>
      <c r="B1395" s="8" t="s">
        <v>4</v>
      </c>
      <c r="C1395" s="8" t="s">
        <v>1408</v>
      </c>
      <c r="D1395" s="8" t="s">
        <v>1407</v>
      </c>
      <c r="E1395" s="8" t="s">
        <v>1406</v>
      </c>
      <c r="F1395" s="8" t="s">
        <v>1405</v>
      </c>
      <c r="G1395" s="26" t="str">
        <f t="shared" si="42"/>
        <v>27</v>
      </c>
      <c r="H1395" s="8" t="s">
        <v>4</v>
      </c>
      <c r="I1395" s="8" t="str">
        <f t="shared" si="43"/>
        <v>Im Falle einer Umwandlung mit steuerlicher Rückwirkung:  In dem dem Organträger zuzurechnenden Einkommen enthaltene positive Einkünfte eines übertragenden oder einbringenden Rechtsträgers im Rückwirkungszeitraum (§ 2 Abs. 4 Satz 4 UmwStG)</v>
      </c>
    </row>
    <row r="1396" spans="1:9" x14ac:dyDescent="0.55000000000000004">
      <c r="A1396" s="8" t="s">
        <v>969</v>
      </c>
      <c r="B1396" s="8" t="s">
        <v>4</v>
      </c>
      <c r="C1396" s="8" t="s">
        <v>881</v>
      </c>
      <c r="D1396" s="8" t="s">
        <v>1404</v>
      </c>
      <c r="E1396" s="8" t="s">
        <v>1403</v>
      </c>
      <c r="F1396" s="8" t="s">
        <v>1402</v>
      </c>
      <c r="G1396" s="26" t="str">
        <f t="shared" si="42"/>
        <v>28</v>
      </c>
      <c r="H1396" s="8" t="s">
        <v>4</v>
      </c>
      <c r="I1396" s="8" t="str">
        <f t="shared" si="43"/>
        <v>Einnahmen i. S. des § 3 Nr. 40 EStG</v>
      </c>
    </row>
    <row r="1397" spans="1:9" x14ac:dyDescent="0.55000000000000004">
      <c r="A1397" s="8" t="s">
        <v>1401</v>
      </c>
      <c r="B1397" s="8" t="s">
        <v>4</v>
      </c>
      <c r="C1397" s="8" t="s">
        <v>460</v>
      </c>
      <c r="D1397" s="8" t="s">
        <v>1400</v>
      </c>
      <c r="E1397" s="8" t="s">
        <v>1399</v>
      </c>
      <c r="F1397" s="8" t="s">
        <v>1398</v>
      </c>
      <c r="G1397" s="26" t="str">
        <f t="shared" si="42"/>
        <v>29</v>
      </c>
      <c r="H1397" s="8" t="s">
        <v>4</v>
      </c>
      <c r="I1397" s="8" t="str">
        <f t="shared" si="43"/>
        <v>Betriebsvermögensminderungen, Betriebsausgaben, Veräußerungskosten und weitere Beträge i. S. des § 3c Abs. 2 Satz 1 zweiter Halbsatz EStG, die mit den dem § 3 Nr. 40 EStG zugrunde liegenden Betriebsvermögensmehrungen in wirtschaftlichem Zusammenhang stehen</v>
      </c>
    </row>
    <row r="1398" spans="1:9" x14ac:dyDescent="0.55000000000000004">
      <c r="A1398" s="8" t="s">
        <v>1397</v>
      </c>
      <c r="B1398" s="8" t="s">
        <v>4</v>
      </c>
      <c r="C1398" s="8" t="s">
        <v>442</v>
      </c>
      <c r="D1398" s="8" t="s">
        <v>1396</v>
      </c>
      <c r="E1398" s="8" t="s">
        <v>1395</v>
      </c>
      <c r="F1398" s="8" t="s">
        <v>1394</v>
      </c>
      <c r="G1398" s="26" t="str">
        <f t="shared" si="42"/>
        <v>29a</v>
      </c>
      <c r="H1398" s="8" t="s">
        <v>4</v>
      </c>
      <c r="I1398" s="8" t="str">
        <f t="shared" si="43"/>
        <v>Betriebsvermögensminderungen, Betriebsausgaben und weitere Beträge i. S. des § 3c Abs. 2 Satz 1 zweiter Halbsatz EStG, die mit den dem § 3 Nr. 41 Buchst. a EStG zugrunde liegenden Betriebsvermögensmehrungen in wirtschaftlichem Zusammenhang stehen</v>
      </c>
    </row>
    <row r="1399" spans="1:9" x14ac:dyDescent="0.55000000000000004">
      <c r="A1399" s="8" t="s">
        <v>1393</v>
      </c>
      <c r="B1399" s="8" t="s">
        <v>4</v>
      </c>
      <c r="C1399" s="8" t="s">
        <v>461</v>
      </c>
      <c r="D1399" s="8" t="s">
        <v>1392</v>
      </c>
      <c r="E1399" s="8" t="s">
        <v>1391</v>
      </c>
      <c r="F1399" s="8" t="s">
        <v>1390</v>
      </c>
      <c r="G1399" s="26" t="str">
        <f t="shared" si="42"/>
        <v>29b</v>
      </c>
      <c r="H1399" s="8" t="s">
        <v>4</v>
      </c>
      <c r="I1399" s="8" t="str">
        <f t="shared" si="43"/>
        <v>Verbleibender Sanierungsertrag der Organgesellschaft nach § 3a Abs. 3 Satz 4 EStG (Übertrag nach Zeile 5 der Anlage SAN)</v>
      </c>
    </row>
    <row r="1400" spans="1:9" x14ac:dyDescent="0.55000000000000004">
      <c r="A1400" s="8" t="s">
        <v>1389</v>
      </c>
      <c r="B1400" s="8" t="s">
        <v>4</v>
      </c>
      <c r="C1400" s="8" t="s">
        <v>1388</v>
      </c>
      <c r="D1400" s="8" t="s">
        <v>1387</v>
      </c>
      <c r="E1400" s="8" t="s">
        <v>1386</v>
      </c>
      <c r="F1400" s="8" t="s">
        <v>1385</v>
      </c>
      <c r="G1400" s="26" t="str">
        <f t="shared" si="42"/>
        <v>30</v>
      </c>
      <c r="H1400" s="8" t="s">
        <v>4</v>
      </c>
      <c r="I1400" s="8" t="str">
        <f t="shared" si="43"/>
        <v>Zinsaufwendungen des laufenden Wirtschaftsjahres i. S. des § 4h Abs. 3 Satz 2 und 4 EStG</v>
      </c>
    </row>
    <row r="1401" spans="1:9" x14ac:dyDescent="0.55000000000000004">
      <c r="A1401" s="8" t="s">
        <v>1384</v>
      </c>
      <c r="B1401" s="8" t="s">
        <v>4</v>
      </c>
      <c r="C1401" s="8" t="s">
        <v>1383</v>
      </c>
      <c r="D1401" s="8" t="s">
        <v>1382</v>
      </c>
      <c r="E1401" s="8" t="s">
        <v>1381</v>
      </c>
      <c r="F1401" s="8" t="s">
        <v>1380</v>
      </c>
      <c r="G1401" s="26" t="str">
        <f t="shared" si="42"/>
        <v>31</v>
      </c>
      <c r="H1401" s="8" t="s">
        <v>4</v>
      </c>
      <c r="I1401" s="8" t="str">
        <f t="shared" si="43"/>
        <v>Zinserträge des laufenden Wirtschaftsjahres i. S. des § 4h Abs. 3 Satz 3 und 4 EStG</v>
      </c>
    </row>
    <row r="1402" spans="1:9" x14ac:dyDescent="0.55000000000000004">
      <c r="A1402" s="8" t="s">
        <v>1379</v>
      </c>
      <c r="B1402" s="8" t="s">
        <v>4</v>
      </c>
      <c r="C1402" s="8" t="s">
        <v>443</v>
      </c>
      <c r="D1402" s="8" t="s">
        <v>1378</v>
      </c>
      <c r="E1402" s="8" t="s">
        <v>1377</v>
      </c>
      <c r="F1402" s="8" t="s">
        <v>1376</v>
      </c>
      <c r="G1402" s="26" t="str">
        <f t="shared" si="42"/>
        <v>32</v>
      </c>
      <c r="H1402" s="8" t="s">
        <v>4</v>
      </c>
      <c r="I1402" s="8" t="str">
        <f t="shared" si="43"/>
        <v>Nach § 6 Abs. 2 Satz 1, § 6 Abs. 2a Satz 2 und § 7 EStG abgesetzte Beträge (Abschreibungen)</v>
      </c>
    </row>
    <row r="1403" spans="1:9" x14ac:dyDescent="0.55000000000000004">
      <c r="A1403" s="25" t="s">
        <v>4</v>
      </c>
      <c r="B1403" s="25" t="s">
        <v>4</v>
      </c>
      <c r="C1403" s="25" t="s">
        <v>471</v>
      </c>
      <c r="D1403" s="25" t="s">
        <v>4</v>
      </c>
      <c r="E1403" s="25" t="s">
        <v>4</v>
      </c>
      <c r="F1403" s="25" t="s">
        <v>4</v>
      </c>
      <c r="G1403" s="54" t="str">
        <f t="shared" si="42"/>
        <v/>
      </c>
      <c r="H1403" s="25" t="s">
        <v>4</v>
      </c>
      <c r="I1403" s="25" t="str">
        <f t="shared" si="43"/>
        <v>Zur Ermittlung des verrechenbaren EBITDA beim Organträger:</v>
      </c>
    </row>
    <row r="1404" spans="1:9" x14ac:dyDescent="0.55000000000000004">
      <c r="A1404" s="8" t="s">
        <v>1375</v>
      </c>
      <c r="B1404" s="8" t="s">
        <v>4</v>
      </c>
      <c r="C1404" s="8" t="s">
        <v>462</v>
      </c>
      <c r="D1404" s="8" t="s">
        <v>1374</v>
      </c>
      <c r="E1404" s="8" t="s">
        <v>1373</v>
      </c>
      <c r="F1404" s="8" t="s">
        <v>1372</v>
      </c>
      <c r="G1404" s="26" t="str">
        <f t="shared" si="42"/>
        <v>34</v>
      </c>
      <c r="H1404" s="8" t="s">
        <v>4</v>
      </c>
      <c r="I1404" s="8" t="str">
        <f t="shared" si="43"/>
        <v>Zu versteuernde(s) Einkommen der Organgesellschaft(en) aus dem Organschaftsverhältnis</v>
      </c>
    </row>
    <row r="1405" spans="1:9" x14ac:dyDescent="0.55000000000000004">
      <c r="A1405" s="8" t="s">
        <v>1371</v>
      </c>
      <c r="B1405" s="8" t="s">
        <v>4</v>
      </c>
      <c r="C1405" s="8" t="s">
        <v>463</v>
      </c>
      <c r="D1405" s="8" t="s">
        <v>1370</v>
      </c>
      <c r="E1405" s="8" t="s">
        <v>1369</v>
      </c>
      <c r="F1405" s="8" t="s">
        <v>1368</v>
      </c>
      <c r="G1405" s="26" t="str">
        <f t="shared" si="42"/>
        <v>35</v>
      </c>
      <c r="H1405" s="8" t="s">
        <v>4</v>
      </c>
      <c r="I1405" s="8" t="str">
        <f t="shared" si="43"/>
        <v>Berücksichtigter Zuwendungsabzug i. S. des § 9 Abs. 1 Nr. 2 KStG der Organgesellschaft</v>
      </c>
    </row>
    <row r="1406" spans="1:9" x14ac:dyDescent="0.55000000000000004">
      <c r="A1406" s="25" t="s">
        <v>4</v>
      </c>
      <c r="B1406" s="25" t="s">
        <v>4</v>
      </c>
      <c r="C1406" s="25" t="s">
        <v>474</v>
      </c>
      <c r="D1406" s="25" t="s">
        <v>4</v>
      </c>
      <c r="E1406" s="25" t="s">
        <v>4</v>
      </c>
      <c r="F1406" s="25" t="s">
        <v>4</v>
      </c>
      <c r="G1406" s="54" t="str">
        <f t="shared" si="42"/>
        <v/>
      </c>
      <c r="H1406" s="25" t="s">
        <v>4</v>
      </c>
      <c r="I1406" s="25" t="str">
        <f t="shared" si="43"/>
        <v>Zur Ermittlung des Progressionsvorbehalts:</v>
      </c>
    </row>
    <row r="1407" spans="1:9" x14ac:dyDescent="0.55000000000000004">
      <c r="A1407" s="8" t="s">
        <v>1367</v>
      </c>
      <c r="B1407" s="8" t="s">
        <v>4</v>
      </c>
      <c r="C1407" s="8" t="s">
        <v>464</v>
      </c>
      <c r="D1407" s="8" t="s">
        <v>1366</v>
      </c>
      <c r="E1407" s="8" t="s">
        <v>1365</v>
      </c>
      <c r="F1407" s="8" t="s">
        <v>1364</v>
      </c>
      <c r="G1407" s="26" t="str">
        <f t="shared" si="42"/>
        <v>36</v>
      </c>
      <c r="H1407" s="8" t="s">
        <v>4</v>
      </c>
      <c r="I1407" s="8" t="str">
        <f t="shared" si="43"/>
        <v>Nach DBA steuerfreie ausländische Einkünfte, die für Zwecke des Progressionsvorbehalts nach deutschem Steuerrecht ermittelt wurden</v>
      </c>
    </row>
    <row r="1408" spans="1:9" x14ac:dyDescent="0.55000000000000004">
      <c r="A1408" s="8" t="s">
        <v>1363</v>
      </c>
      <c r="B1408" s="8" t="s">
        <v>4</v>
      </c>
      <c r="C1408" s="8" t="s">
        <v>446</v>
      </c>
      <c r="D1408" s="8" t="s">
        <v>4</v>
      </c>
      <c r="E1408" s="8" t="s">
        <v>1362</v>
      </c>
      <c r="F1408" s="8" t="s">
        <v>1361</v>
      </c>
      <c r="G1408" s="26" t="str">
        <f t="shared" si="42"/>
        <v>36a</v>
      </c>
      <c r="H1408" s="8" t="s">
        <v>4</v>
      </c>
      <c r="I1408" s="8" t="str">
        <f t="shared" si="43"/>
        <v>Es liegen nach DBA steuerfreie ausländische Einkünfte vor, die dem § 2a EStG unterliegen (lt. gesonderter Einzelaufstellung)</v>
      </c>
    </row>
    <row r="1409" spans="1:9" ht="21" x14ac:dyDescent="0.55000000000000004">
      <c r="A1409" s="25" t="s">
        <v>4</v>
      </c>
      <c r="B1409" s="25" t="s">
        <v>4</v>
      </c>
      <c r="C1409" s="25" t="s">
        <v>1360</v>
      </c>
      <c r="D1409" s="25" t="s">
        <v>4</v>
      </c>
      <c r="E1409" s="25" t="s">
        <v>4</v>
      </c>
      <c r="F1409" s="25" t="s">
        <v>4</v>
      </c>
      <c r="G1409" s="54" t="str">
        <f t="shared" ref="G1409:G1475" si="44">A1409</f>
        <v/>
      </c>
      <c r="H1409" s="25" t="s">
        <v>4</v>
      </c>
      <c r="I1409" s="25" t="str">
        <f t="shared" ref="I1409:I1475" si="45">C1409</f>
        <v>Hinzurechnungsbetrag nach § 10 AStG; Anrechnung ausländischer Steuern nach § 12 AStG:</v>
      </c>
    </row>
    <row r="1410" spans="1:9" x14ac:dyDescent="0.55000000000000004">
      <c r="A1410" s="8" t="s">
        <v>1359</v>
      </c>
      <c r="B1410" s="8" t="s">
        <v>4</v>
      </c>
      <c r="C1410" s="8" t="s">
        <v>465</v>
      </c>
      <c r="D1410" s="8" t="s">
        <v>1358</v>
      </c>
      <c r="E1410" s="8" t="s">
        <v>1357</v>
      </c>
      <c r="F1410" s="8" t="s">
        <v>1356</v>
      </c>
      <c r="G1410" s="26" t="str">
        <f t="shared" si="44"/>
        <v>37</v>
      </c>
      <c r="H1410" s="8" t="s">
        <v>4</v>
      </c>
      <c r="I1410" s="8" t="str">
        <f t="shared" si="45"/>
        <v>Hinzurechnungsbetrag nach § 10 AStG der Organgesellschaft</v>
      </c>
    </row>
    <row r="1411" spans="1:9" x14ac:dyDescent="0.55000000000000004">
      <c r="A1411" s="8" t="s">
        <v>1355</v>
      </c>
      <c r="B1411" s="8" t="s">
        <v>4</v>
      </c>
      <c r="C1411" s="8" t="s">
        <v>466</v>
      </c>
      <c r="D1411" s="8" t="s">
        <v>1354</v>
      </c>
      <c r="E1411" s="8" t="s">
        <v>1353</v>
      </c>
      <c r="F1411" s="8" t="s">
        <v>1352</v>
      </c>
      <c r="G1411" s="26" t="str">
        <f t="shared" si="44"/>
        <v>38</v>
      </c>
      <c r="H1411" s="8" t="s">
        <v>4</v>
      </c>
      <c r="I1411" s="8" t="str">
        <f t="shared" si="45"/>
        <v>Nach § 12 Abs. 1 und 3 AStG anzurechnende ausländische Steuer der Organgesellschaft</v>
      </c>
    </row>
    <row r="1412" spans="1:9" ht="21" x14ac:dyDescent="0.55000000000000004">
      <c r="A1412" s="25" t="s">
        <v>4</v>
      </c>
      <c r="B1412" s="25" t="s">
        <v>4</v>
      </c>
      <c r="C1412" s="25" t="s">
        <v>470</v>
      </c>
      <c r="D1412" s="25" t="s">
        <v>4</v>
      </c>
      <c r="E1412" s="25" t="s">
        <v>4</v>
      </c>
      <c r="F1412" s="25" t="s">
        <v>4</v>
      </c>
      <c r="G1412" s="54" t="str">
        <f t="shared" si="44"/>
        <v/>
      </c>
      <c r="H1412" s="25" t="s">
        <v>4</v>
      </c>
      <c r="I1412" s="25" t="str">
        <f t="shared" si="45"/>
        <v>Beim Organträger anzurechnende Steuern der Organgesellschaft (§ 19 Abs. 5 KStG):</v>
      </c>
    </row>
    <row r="1413" spans="1:9" x14ac:dyDescent="0.55000000000000004">
      <c r="A1413" s="8" t="s">
        <v>1351</v>
      </c>
      <c r="B1413" s="8" t="s">
        <v>4</v>
      </c>
      <c r="C1413" s="8" t="s">
        <v>241</v>
      </c>
      <c r="D1413" s="8" t="s">
        <v>1350</v>
      </c>
      <c r="E1413" s="8" t="s">
        <v>1349</v>
      </c>
      <c r="F1413" s="8" t="s">
        <v>1348</v>
      </c>
      <c r="G1413" s="26" t="str">
        <f t="shared" si="44"/>
        <v>39.1</v>
      </c>
      <c r="H1413" s="8" t="s">
        <v>4</v>
      </c>
      <c r="I1413" s="8" t="str">
        <f t="shared" si="45"/>
        <v>Kapitalertragsteuer</v>
      </c>
    </row>
    <row r="1414" spans="1:9" x14ac:dyDescent="0.55000000000000004">
      <c r="A1414" s="8" t="s">
        <v>1347</v>
      </c>
      <c r="B1414" s="8" t="s">
        <v>4</v>
      </c>
      <c r="C1414" s="8" t="s">
        <v>468</v>
      </c>
      <c r="D1414" s="8" t="s">
        <v>1346</v>
      </c>
      <c r="E1414" s="8" t="s">
        <v>1345</v>
      </c>
      <c r="F1414" s="8" t="s">
        <v>1344</v>
      </c>
      <c r="G1414" s="26" t="str">
        <f t="shared" si="44"/>
        <v>39.2</v>
      </c>
      <c r="H1414" s="8" t="s">
        <v>4</v>
      </c>
      <c r="I1414" s="8" t="str">
        <f t="shared" si="45"/>
        <v>Kapitalertragsteuer, für die die Voraussetzungen des § 36a Abs. 1 Satz 1 EStG nicht erfüllt sind</v>
      </c>
    </row>
    <row r="1415" spans="1:9" x14ac:dyDescent="0.55000000000000004">
      <c r="A1415" s="8" t="s">
        <v>1343</v>
      </c>
      <c r="B1415" s="8" t="s">
        <v>4</v>
      </c>
      <c r="C1415" s="8" t="s">
        <v>467</v>
      </c>
      <c r="D1415" s="8" t="s">
        <v>1342</v>
      </c>
      <c r="E1415" s="8" t="s">
        <v>1341</v>
      </c>
      <c r="F1415" s="8" t="s">
        <v>1340</v>
      </c>
      <c r="G1415" s="26" t="str">
        <f t="shared" si="44"/>
        <v>39</v>
      </c>
      <c r="H1415" s="8" t="s">
        <v>4</v>
      </c>
      <c r="I1415" s="8" t="str">
        <f t="shared" si="45"/>
        <v>Summe Kapitalertragsteuer</v>
      </c>
    </row>
    <row r="1416" spans="1:9" x14ac:dyDescent="0.55000000000000004">
      <c r="A1416" s="8" t="s">
        <v>1339</v>
      </c>
      <c r="B1416" s="8" t="s">
        <v>4</v>
      </c>
      <c r="C1416" s="8" t="s">
        <v>469</v>
      </c>
      <c r="D1416" s="8" t="s">
        <v>1338</v>
      </c>
      <c r="E1416" s="8" t="s">
        <v>1337</v>
      </c>
      <c r="F1416" s="8" t="s">
        <v>1336</v>
      </c>
      <c r="G1416" s="26" t="str">
        <f t="shared" si="44"/>
        <v>40</v>
      </c>
      <c r="H1416" s="8" t="s">
        <v>4</v>
      </c>
      <c r="I1416" s="8" t="str">
        <f t="shared" si="45"/>
        <v>Solidaritätszuschlag zur Kapitalertragsteuer</v>
      </c>
    </row>
    <row r="1417" spans="1:9" x14ac:dyDescent="0.55000000000000004">
      <c r="A1417" s="25" t="s">
        <v>4</v>
      </c>
      <c r="B1417" s="25" t="s">
        <v>4</v>
      </c>
      <c r="C1417" s="25" t="s">
        <v>473</v>
      </c>
      <c r="D1417" s="25" t="s">
        <v>4</v>
      </c>
      <c r="E1417" s="25" t="s">
        <v>4</v>
      </c>
      <c r="F1417" s="25" t="s">
        <v>4</v>
      </c>
      <c r="G1417" s="54" t="str">
        <f t="shared" si="44"/>
        <v/>
      </c>
      <c r="H1417" s="25" t="s">
        <v>4</v>
      </c>
      <c r="I1417" s="25" t="str">
        <f t="shared" si="45"/>
        <v>Nachrichtliche Werte:</v>
      </c>
    </row>
    <row r="1418" spans="1:9" x14ac:dyDescent="0.55000000000000004">
      <c r="A1418" s="8" t="s">
        <v>1335</v>
      </c>
      <c r="B1418" s="8" t="s">
        <v>4</v>
      </c>
      <c r="C1418" s="8" t="s">
        <v>444</v>
      </c>
      <c r="D1418" s="8" t="s">
        <v>1334</v>
      </c>
      <c r="E1418" s="8" t="s">
        <v>1333</v>
      </c>
      <c r="F1418" s="8" t="s">
        <v>1332</v>
      </c>
      <c r="G1418" s="26" t="str">
        <f t="shared" si="44"/>
        <v>41</v>
      </c>
      <c r="H1418" s="8" t="s">
        <v>4</v>
      </c>
      <c r="I1418" s="8" t="str">
        <f t="shared" si="45"/>
        <v>Vergütungen für Fremdkapital an wesentlich beteiligte Anteilseigner, diesen nahe stehenden Personen und rückgriffsberechtigte Dritte (§ 8a Abs. 2 und 3 KStG)</v>
      </c>
    </row>
    <row r="1419" spans="1:9" x14ac:dyDescent="0.55000000000000004">
      <c r="A1419" s="25" t="s">
        <v>1331</v>
      </c>
      <c r="G1419" s="54" t="str">
        <f t="shared" si="44"/>
        <v>Anlage Z</v>
      </c>
      <c r="I1419" s="8">
        <f t="shared" si="45"/>
        <v>0</v>
      </c>
    </row>
    <row r="1420" spans="1:9" x14ac:dyDescent="0.55000000000000004">
      <c r="A1420" s="25" t="s">
        <v>957</v>
      </c>
      <c r="B1420" s="25" t="s">
        <v>4</v>
      </c>
      <c r="C1420" s="25" t="s">
        <v>242</v>
      </c>
      <c r="D1420" s="25" t="s">
        <v>815</v>
      </c>
      <c r="G1420" s="54" t="str">
        <f t="shared" si="44"/>
        <v>Zeile</v>
      </c>
      <c r="H1420" s="25" t="s">
        <v>4</v>
      </c>
      <c r="I1420" s="25" t="str">
        <f t="shared" si="45"/>
        <v>Bezeichnung</v>
      </c>
    </row>
    <row r="1421" spans="1:9" x14ac:dyDescent="0.55000000000000004">
      <c r="A1421" s="8" t="s">
        <v>1081</v>
      </c>
      <c r="B1421" s="8" t="s">
        <v>4</v>
      </c>
      <c r="C1421" s="8" t="s">
        <v>1330</v>
      </c>
      <c r="D1421" s="8" t="s">
        <v>1329</v>
      </c>
      <c r="G1421" s="26" t="str">
        <f t="shared" si="44"/>
        <v>1</v>
      </c>
      <c r="H1421" s="8" t="s">
        <v>4</v>
      </c>
      <c r="I1421" s="8" t="str">
        <f t="shared" si="45"/>
        <v>Verbleibender Zuwendungsvortrag zum Schluss des vorangegangenen Veranlagungszeitraums</v>
      </c>
    </row>
    <row r="1422" spans="1:9" x14ac:dyDescent="0.55000000000000004">
      <c r="A1422" s="8" t="s">
        <v>1155</v>
      </c>
      <c r="B1422" s="8" t="s">
        <v>4</v>
      </c>
      <c r="C1422" s="8" t="s">
        <v>568</v>
      </c>
      <c r="D1422" s="8" t="s">
        <v>1328</v>
      </c>
      <c r="G1422" s="26" t="str">
        <f t="shared" si="44"/>
        <v>2</v>
      </c>
      <c r="H1422" s="8" t="s">
        <v>4</v>
      </c>
      <c r="I1422" s="8" t="str">
        <f t="shared" si="45"/>
        <v>Davon ab: Im Falle einer Abspaltung oder Teilübertragung: Verringerung des verbleibenden Zuwendungsvortrags bei der übertragenden Körperschaft (§ 12 Abs. 3 UmwStG i. V. mit § 15 Abs. 1, § 16 UmwStG)</v>
      </c>
    </row>
    <row r="1423" spans="1:9" x14ac:dyDescent="0.55000000000000004">
      <c r="A1423" s="8" t="s">
        <v>1313</v>
      </c>
      <c r="B1423" s="8" t="s">
        <v>4</v>
      </c>
      <c r="C1423" s="8" t="s">
        <v>569</v>
      </c>
      <c r="D1423" s="8" t="s">
        <v>1327</v>
      </c>
      <c r="G1423" s="26" t="str">
        <f t="shared" si="44"/>
        <v>3</v>
      </c>
      <c r="H1423" s="8" t="s">
        <v>4</v>
      </c>
      <c r="I1423" s="8" t="str">
        <f t="shared" si="45"/>
        <v>Dazu: Bei der übernehmenden Körperschaft im Jahr der Vermögensübernahme: auf diese nach § 12 Abs. 3 i. V. mit § 15 Abs. 1 UmwStG übergegangener Zuwendungsvortrag gemäß § 9 Abs. 1 Nr. 2 Satz 9 KStG</v>
      </c>
    </row>
    <row r="1424" spans="1:9" x14ac:dyDescent="0.55000000000000004">
      <c r="A1424" s="8" t="s">
        <v>1326</v>
      </c>
      <c r="B1424" s="8" t="s">
        <v>4</v>
      </c>
      <c r="C1424" s="8" t="s">
        <v>1325</v>
      </c>
      <c r="D1424" s="8" t="s">
        <v>1324</v>
      </c>
      <c r="G1424" s="26" t="str">
        <f t="shared" si="44"/>
        <v>4</v>
      </c>
      <c r="H1424" s="8" t="s">
        <v>4</v>
      </c>
      <c r="I1424" s="8" t="str">
        <f t="shared" si="45"/>
        <v>Dazu: Im Kalenderjahr 2018 beziehungsweise im Wirtschaftsjahr 2017/2018 geleistete Zuwendungen (Spenden und Mitgliedsbeiträge) für steuerbegünstigte Zwecke im Sinne der §§ 52 bis 54 AO aus Beteiligung an einer Personengesellschaft (lt. gesonderter und einheitlicher Feststellung)</v>
      </c>
    </row>
    <row r="1425" spans="1:9" x14ac:dyDescent="0.55000000000000004">
      <c r="A1425" s="8" t="s">
        <v>1157</v>
      </c>
      <c r="B1425" s="8" t="s">
        <v>4</v>
      </c>
      <c r="C1425" s="8" t="s">
        <v>1323</v>
      </c>
      <c r="D1425" s="8" t="s">
        <v>1114</v>
      </c>
      <c r="G1425" s="26" t="str">
        <f t="shared" si="44"/>
        <v>5</v>
      </c>
      <c r="H1425" s="8" t="s">
        <v>4</v>
      </c>
      <c r="I1425" s="8" t="str">
        <f t="shared" si="45"/>
        <v>Dazu: Im Kalenderjahr 2018 beziehungsweise im Wirtschaftsjahr 2017/2018 geleistete Zuwendungen (Spenden und Mitgliedsbeiträge) für steuerbegünstigte Zwecke im Sinne der §§ 52 bis 54 AO (lt. Zuwendungsbestätigung(en))</v>
      </c>
    </row>
    <row r="1426" spans="1:9" x14ac:dyDescent="0.55000000000000004">
      <c r="A1426" s="8" t="s">
        <v>1306</v>
      </c>
      <c r="B1426" s="8" t="s">
        <v>4</v>
      </c>
      <c r="C1426" s="8" t="s">
        <v>193</v>
      </c>
      <c r="D1426" s="8" t="s">
        <v>1115</v>
      </c>
      <c r="G1426" s="26" t="str">
        <f t="shared" si="44"/>
        <v>6</v>
      </c>
      <c r="H1426" s="8" t="s">
        <v>4</v>
      </c>
      <c r="I1426" s="8" t="str">
        <f t="shared" si="45"/>
        <v>Zwischensumme</v>
      </c>
    </row>
    <row r="1427" spans="1:9" x14ac:dyDescent="0.55000000000000004">
      <c r="A1427" s="8" t="s">
        <v>1304</v>
      </c>
      <c r="B1427" s="8" t="s">
        <v>4</v>
      </c>
      <c r="C1427" s="8" t="s">
        <v>1322</v>
      </c>
      <c r="D1427" s="8" t="s">
        <v>1116</v>
      </c>
      <c r="G1427" s="26" t="str">
        <f t="shared" si="44"/>
        <v>7</v>
      </c>
      <c r="H1427" s="8" t="s">
        <v>4</v>
      </c>
      <c r="I1427" s="8" t="str">
        <f t="shared" si="45"/>
        <v>Davon ab: Unter Beachtung der Höchstbeträge abziehbare Zuwendungen (Übertrag nach Zeile 34 der Anlage ZVE)</v>
      </c>
    </row>
    <row r="1428" spans="1:9" x14ac:dyDescent="0.55000000000000004">
      <c r="A1428" s="8" t="s">
        <v>1303</v>
      </c>
      <c r="B1428" s="8" t="s">
        <v>4</v>
      </c>
      <c r="C1428" s="8" t="s">
        <v>1321</v>
      </c>
      <c r="D1428" s="8" t="s">
        <v>1117</v>
      </c>
      <c r="G1428" s="26" t="str">
        <f t="shared" si="44"/>
        <v>8</v>
      </c>
      <c r="H1428" s="8" t="s">
        <v>4</v>
      </c>
      <c r="I1428" s="8" t="str">
        <f t="shared" si="45"/>
        <v>Verbleibender Zuwendungsvortrag zum Schluss des Veranlagungszeitraums</v>
      </c>
    </row>
    <row r="1429" spans="1:9" x14ac:dyDescent="0.55000000000000004">
      <c r="A1429" s="8" t="s">
        <v>4</v>
      </c>
      <c r="B1429" s="8" t="s">
        <v>4</v>
      </c>
      <c r="C1429" s="8" t="s">
        <v>4</v>
      </c>
      <c r="D1429" s="8" t="s">
        <v>4</v>
      </c>
      <c r="G1429" s="26" t="str">
        <f t="shared" si="44"/>
        <v/>
      </c>
      <c r="H1429" s="8" t="s">
        <v>4</v>
      </c>
      <c r="I1429" s="8" t="str">
        <f t="shared" si="45"/>
        <v/>
      </c>
    </row>
    <row r="1430" spans="1:9" x14ac:dyDescent="0.55000000000000004">
      <c r="A1430" s="8" t="s">
        <v>1301</v>
      </c>
      <c r="B1430" s="8" t="s">
        <v>4</v>
      </c>
      <c r="C1430" s="8" t="s">
        <v>570</v>
      </c>
      <c r="D1430" s="8" t="s">
        <v>1320</v>
      </c>
      <c r="G1430" s="26" t="str">
        <f t="shared" si="44"/>
        <v>9</v>
      </c>
      <c r="H1430" s="8" t="s">
        <v>4</v>
      </c>
      <c r="I1430" s="8" t="str">
        <f t="shared" si="45"/>
        <v>In Zeilen 4 und 5 enthaltene Zuwendungen an Empfänger im EU-/EWR-Ausland</v>
      </c>
    </row>
    <row r="1431" spans="1:9" x14ac:dyDescent="0.55000000000000004">
      <c r="A1431" s="8" t="s">
        <v>1299</v>
      </c>
      <c r="B1431" s="8" t="s">
        <v>4</v>
      </c>
      <c r="C1431" s="8" t="s">
        <v>1319</v>
      </c>
      <c r="D1431" s="8" t="s">
        <v>1318</v>
      </c>
      <c r="G1431" s="26" t="str">
        <f t="shared" si="44"/>
        <v>10</v>
      </c>
      <c r="H1431" s="8" t="s">
        <v>4</v>
      </c>
      <c r="I1431" s="8" t="str">
        <f t="shared" si="45"/>
        <v>Nur auszufüllen, wenn für die Höchstbetragsberechnung erforderlich:  Summe der gesamten Umsätze sowie der im Kalenderjahr 2018 aufgewendeten Löhne und Gehälter</v>
      </c>
    </row>
    <row r="1432" spans="1:9" x14ac:dyDescent="0.55000000000000004">
      <c r="A1432" s="8" t="s">
        <v>1297</v>
      </c>
      <c r="B1432" s="8" t="s">
        <v>4</v>
      </c>
      <c r="C1432" s="8" t="s">
        <v>567</v>
      </c>
      <c r="D1432" s="8" t="s">
        <v>1317</v>
      </c>
      <c r="G1432" s="26" t="str">
        <f t="shared" si="44"/>
        <v>11</v>
      </c>
      <c r="H1432" s="8" t="s">
        <v>4</v>
      </c>
      <c r="I1432" s="8" t="str">
        <f t="shared" si="45"/>
        <v>Summe der gesamten Umsätze sowie der im Kalenderjahr 2018 aufgewendeten Löhne und Gehälter aus Beteiligung an einer Personengesellschaft</v>
      </c>
    </row>
    <row r="1433" spans="1:9" x14ac:dyDescent="0.55000000000000004">
      <c r="A1433" s="25" t="s">
        <v>1316</v>
      </c>
      <c r="G1433" s="54" t="str">
        <f t="shared" si="44"/>
        <v>Anlage BEG</v>
      </c>
      <c r="I1433" s="8">
        <f t="shared" si="45"/>
        <v>0</v>
      </c>
    </row>
    <row r="1434" spans="1:9" x14ac:dyDescent="0.55000000000000004">
      <c r="A1434" s="25" t="s">
        <v>957</v>
      </c>
      <c r="B1434" s="25" t="s">
        <v>4</v>
      </c>
      <c r="C1434" s="25" t="s">
        <v>242</v>
      </c>
      <c r="D1434" s="25" t="s">
        <v>815</v>
      </c>
      <c r="G1434" s="54" t="str">
        <f t="shared" si="44"/>
        <v>Zeile</v>
      </c>
      <c r="H1434" s="25" t="s">
        <v>4</v>
      </c>
      <c r="I1434" s="25" t="str">
        <f t="shared" si="45"/>
        <v>Bezeichnung</v>
      </c>
    </row>
    <row r="1435" spans="1:9" x14ac:dyDescent="0.55000000000000004">
      <c r="A1435" s="25" t="s">
        <v>4</v>
      </c>
      <c r="B1435" s="25" t="s">
        <v>4</v>
      </c>
      <c r="C1435" s="25" t="s">
        <v>228</v>
      </c>
      <c r="D1435" s="25" t="s">
        <v>4</v>
      </c>
      <c r="G1435" s="54" t="str">
        <f t="shared" si="44"/>
        <v/>
      </c>
      <c r="H1435" s="25" t="s">
        <v>4</v>
      </c>
      <c r="I1435" s="25" t="str">
        <f t="shared" si="45"/>
        <v>Allgemeine Angaben zur Körperschaft, an der die Beteiligung besteht</v>
      </c>
    </row>
    <row r="1436" spans="1:9" x14ac:dyDescent="0.55000000000000004">
      <c r="A1436" s="8" t="s">
        <v>1081</v>
      </c>
      <c r="B1436" s="8" t="s">
        <v>4</v>
      </c>
      <c r="C1436" s="8" t="s">
        <v>210</v>
      </c>
      <c r="D1436" s="8" t="s">
        <v>4</v>
      </c>
      <c r="G1436" s="26" t="str">
        <f t="shared" si="44"/>
        <v>1</v>
      </c>
      <c r="H1436" s="8" t="s">
        <v>4</v>
      </c>
      <c r="I1436" s="8" t="str">
        <f t="shared" si="45"/>
        <v>Steuernummer</v>
      </c>
    </row>
    <row r="1437" spans="1:9" x14ac:dyDescent="0.55000000000000004">
      <c r="A1437" s="8" t="s">
        <v>1315</v>
      </c>
      <c r="B1437" s="8" t="s">
        <v>4</v>
      </c>
      <c r="C1437" s="8" t="s">
        <v>1314</v>
      </c>
      <c r="D1437" s="8" t="s">
        <v>4</v>
      </c>
      <c r="G1437" s="26" t="str">
        <f t="shared" si="44"/>
        <v>1a</v>
      </c>
      <c r="H1437" s="8" t="s">
        <v>4</v>
      </c>
      <c r="I1437" s="8" t="str">
        <f t="shared" si="45"/>
        <v>ISIN (soweit vorhanden)</v>
      </c>
    </row>
    <row r="1438" spans="1:9" x14ac:dyDescent="0.55000000000000004">
      <c r="A1438" s="8" t="s">
        <v>1155</v>
      </c>
      <c r="B1438" s="8" t="s">
        <v>4</v>
      </c>
      <c r="C1438" s="8" t="s">
        <v>213</v>
      </c>
      <c r="D1438" s="8" t="s">
        <v>4</v>
      </c>
      <c r="G1438" s="26" t="str">
        <f t="shared" si="44"/>
        <v>2</v>
      </c>
      <c r="H1438" s="8" t="s">
        <v>4</v>
      </c>
      <c r="I1438" s="8" t="str">
        <f t="shared" si="45"/>
        <v>Bezeichnung der Körperschaft</v>
      </c>
    </row>
    <row r="1439" spans="1:9" x14ac:dyDescent="0.55000000000000004">
      <c r="A1439" s="8" t="s">
        <v>1313</v>
      </c>
      <c r="B1439" s="8" t="s">
        <v>4</v>
      </c>
      <c r="C1439" s="8" t="s">
        <v>217</v>
      </c>
      <c r="D1439" s="8" t="s">
        <v>4</v>
      </c>
      <c r="G1439" s="26" t="str">
        <f t="shared" si="44"/>
        <v>3</v>
      </c>
      <c r="H1439" s="8" t="s">
        <v>4</v>
      </c>
      <c r="I1439" s="8" t="str">
        <f t="shared" si="45"/>
        <v>Straße</v>
      </c>
    </row>
    <row r="1440" spans="1:9" x14ac:dyDescent="0.55000000000000004">
      <c r="A1440" s="8" t="s">
        <v>1312</v>
      </c>
      <c r="B1440" s="8" t="s">
        <v>4</v>
      </c>
      <c r="C1440" s="8" t="s">
        <v>218</v>
      </c>
      <c r="D1440" s="8" t="s">
        <v>4</v>
      </c>
      <c r="G1440" s="26" t="str">
        <f t="shared" si="44"/>
        <v>4.1</v>
      </c>
      <c r="H1440" s="8" t="s">
        <v>4</v>
      </c>
      <c r="I1440" s="8" t="str">
        <f t="shared" si="45"/>
        <v>Hausnummer</v>
      </c>
    </row>
    <row r="1441" spans="1:9" x14ac:dyDescent="0.55000000000000004">
      <c r="A1441" s="8" t="s">
        <v>1311</v>
      </c>
      <c r="B1441" s="8" t="s">
        <v>4</v>
      </c>
      <c r="C1441" s="8" t="s">
        <v>219</v>
      </c>
      <c r="D1441" s="8" t="s">
        <v>4</v>
      </c>
      <c r="G1441" s="26" t="str">
        <f t="shared" si="44"/>
        <v>4.2</v>
      </c>
      <c r="H1441" s="8" t="s">
        <v>4</v>
      </c>
      <c r="I1441" s="8" t="str">
        <f t="shared" si="45"/>
        <v>Hausnummerzusatz</v>
      </c>
    </row>
    <row r="1442" spans="1:9" x14ac:dyDescent="0.55000000000000004">
      <c r="A1442" s="8" t="s">
        <v>1310</v>
      </c>
      <c r="B1442" s="8" t="s">
        <v>4</v>
      </c>
      <c r="C1442" s="8" t="s">
        <v>220</v>
      </c>
      <c r="D1442" s="8" t="s">
        <v>4</v>
      </c>
      <c r="G1442" s="26" t="str">
        <f t="shared" si="44"/>
        <v>4.3</v>
      </c>
      <c r="H1442" s="8" t="s">
        <v>4</v>
      </c>
      <c r="I1442" s="8" t="str">
        <f t="shared" si="45"/>
        <v>Adressergänzung</v>
      </c>
    </row>
    <row r="1443" spans="1:9" x14ac:dyDescent="0.55000000000000004">
      <c r="A1443" s="8" t="s">
        <v>1309</v>
      </c>
      <c r="B1443" s="8" t="s">
        <v>4</v>
      </c>
      <c r="C1443" s="8" t="s">
        <v>221</v>
      </c>
      <c r="D1443" s="8" t="s">
        <v>4</v>
      </c>
      <c r="G1443" s="26" t="str">
        <f t="shared" si="44"/>
        <v>5.1</v>
      </c>
      <c r="H1443" s="8" t="s">
        <v>4</v>
      </c>
      <c r="I1443" s="8" t="str">
        <f t="shared" si="45"/>
        <v>Postleitzahl (Inland)</v>
      </c>
    </row>
    <row r="1444" spans="1:9" x14ac:dyDescent="0.55000000000000004">
      <c r="A1444" s="8" t="s">
        <v>1308</v>
      </c>
      <c r="B1444" s="8" t="s">
        <v>4</v>
      </c>
      <c r="C1444" s="8" t="s">
        <v>222</v>
      </c>
      <c r="D1444" s="8" t="s">
        <v>4</v>
      </c>
      <c r="G1444" s="26" t="str">
        <f t="shared" si="44"/>
        <v>5.2</v>
      </c>
      <c r="H1444" s="8" t="s">
        <v>4</v>
      </c>
      <c r="I1444" s="8" t="str">
        <f t="shared" si="45"/>
        <v>Ort</v>
      </c>
    </row>
    <row r="1445" spans="1:9" x14ac:dyDescent="0.55000000000000004">
      <c r="A1445" s="8" t="s">
        <v>1307</v>
      </c>
      <c r="B1445" s="8" t="s">
        <v>4</v>
      </c>
      <c r="C1445" s="8" t="s">
        <v>223</v>
      </c>
      <c r="D1445" s="8" t="s">
        <v>4</v>
      </c>
      <c r="G1445" s="26" t="str">
        <f t="shared" si="44"/>
        <v>5a</v>
      </c>
      <c r="H1445" s="8" t="s">
        <v>4</v>
      </c>
      <c r="I1445" s="8" t="str">
        <f t="shared" si="45"/>
        <v>Ansässigkeitsstaat</v>
      </c>
    </row>
    <row r="1446" spans="1:9" x14ac:dyDescent="0.55000000000000004">
      <c r="A1446" s="8" t="s">
        <v>4</v>
      </c>
      <c r="B1446" s="8" t="s">
        <v>4</v>
      </c>
      <c r="C1446" s="8" t="s">
        <v>4</v>
      </c>
      <c r="D1446" s="8" t="s">
        <v>4</v>
      </c>
      <c r="G1446" s="26" t="str">
        <f t="shared" si="44"/>
        <v/>
      </c>
      <c r="H1446" s="8" t="s">
        <v>4</v>
      </c>
      <c r="I1446" s="8" t="str">
        <f t="shared" si="45"/>
        <v/>
      </c>
    </row>
    <row r="1447" spans="1:9" x14ac:dyDescent="0.55000000000000004">
      <c r="A1447" s="25" t="s">
        <v>4</v>
      </c>
      <c r="B1447" s="25" t="s">
        <v>4</v>
      </c>
      <c r="C1447" s="25" t="s">
        <v>229</v>
      </c>
      <c r="D1447" s="25" t="s">
        <v>4</v>
      </c>
      <c r="G1447" s="54" t="str">
        <f t="shared" si="44"/>
        <v/>
      </c>
      <c r="H1447" s="25" t="s">
        <v>4</v>
      </c>
      <c r="I1447" s="25" t="str">
        <f t="shared" si="45"/>
        <v>Angaben zur Ausschüttung</v>
      </c>
    </row>
    <row r="1448" spans="1:9" x14ac:dyDescent="0.55000000000000004">
      <c r="A1448" s="8" t="s">
        <v>1306</v>
      </c>
      <c r="B1448" s="8" t="s">
        <v>4</v>
      </c>
      <c r="C1448" s="8" t="s">
        <v>224</v>
      </c>
      <c r="D1448" s="8" t="s">
        <v>1305</v>
      </c>
      <c r="G1448" s="26" t="str">
        <f t="shared" si="44"/>
        <v>6</v>
      </c>
      <c r="H1448" s="8" t="s">
        <v>4</v>
      </c>
      <c r="I1448" s="8" t="str">
        <f t="shared" si="45"/>
        <v>Gesamtbetrag der im Wirtschaftsjahr erhaltenen Bezüge i. S. des § 20 Abs. 1 Nr. 1, 2, 9 und 10 Buchstabe a EStG aus dieser Beteiligung</v>
      </c>
    </row>
    <row r="1449" spans="1:9" x14ac:dyDescent="0.55000000000000004">
      <c r="A1449" s="8" t="s">
        <v>1304</v>
      </c>
      <c r="B1449" s="8" t="s">
        <v>4</v>
      </c>
      <c r="C1449" s="8" t="s">
        <v>225</v>
      </c>
      <c r="D1449" s="8" t="s">
        <v>4</v>
      </c>
      <c r="G1449" s="26" t="str">
        <f t="shared" si="44"/>
        <v>7</v>
      </c>
      <c r="H1449" s="8" t="s">
        <v>4</v>
      </c>
      <c r="I1449" s="8" t="str">
        <f t="shared" si="45"/>
        <v xml:space="preserve">Die Beteiligung erfüllt die Voraussetzungen des </v>
      </c>
    </row>
    <row r="1450" spans="1:9" x14ac:dyDescent="0.55000000000000004">
      <c r="A1450" s="8" t="s">
        <v>1303</v>
      </c>
      <c r="B1450" s="8" t="s">
        <v>4</v>
      </c>
      <c r="C1450" s="8" t="s">
        <v>226</v>
      </c>
      <c r="D1450" s="8" t="s">
        <v>1302</v>
      </c>
      <c r="G1450" s="26" t="str">
        <f t="shared" si="44"/>
        <v>8</v>
      </c>
      <c r="H1450" s="8" t="s">
        <v>4</v>
      </c>
      <c r="I1450" s="8" t="str">
        <f t="shared" si="45"/>
        <v>Mit den Bezügen lt. Zeile 6 in unmittelbarem Zusammenhang stehende Aufwendungen i. S. des § 8 Nr. 1 GewStG</v>
      </c>
    </row>
    <row r="1451" spans="1:9" x14ac:dyDescent="0.55000000000000004">
      <c r="A1451" s="8" t="s">
        <v>1301</v>
      </c>
      <c r="B1451" s="8" t="s">
        <v>4</v>
      </c>
      <c r="C1451" s="8" t="s">
        <v>227</v>
      </c>
      <c r="D1451" s="8" t="s">
        <v>1300</v>
      </c>
      <c r="G1451" s="26" t="str">
        <f t="shared" si="44"/>
        <v>9</v>
      </c>
      <c r="H1451" s="8" t="s">
        <v>4</v>
      </c>
      <c r="I1451" s="8" t="str">
        <f t="shared" si="45"/>
        <v>Mit den Bezügen lt. Zeile 6 in unmittelbarem Zusammenhang stehende andere Aufwendungen</v>
      </c>
    </row>
    <row r="1452" spans="1:9" x14ac:dyDescent="0.55000000000000004">
      <c r="A1452" s="8" t="s">
        <v>1299</v>
      </c>
      <c r="B1452" s="8" t="s">
        <v>4</v>
      </c>
      <c r="C1452" s="8" t="s">
        <v>1298</v>
      </c>
      <c r="D1452" s="8" t="s">
        <v>4</v>
      </c>
      <c r="G1452" s="26" t="str">
        <f t="shared" si="44"/>
        <v>10</v>
      </c>
      <c r="H1452" s="8" t="s">
        <v>4</v>
      </c>
      <c r="I1452" s="8" t="str">
        <f t="shared" si="45"/>
        <v>Nur wenn die Beteiligung im Sonderbetriebsvermögen gehalten wird: Bezogen auf die im Sonderbetriebsvermögen gehaltene Beteiligung sind Körperschaften unmittelbar oder mittelbar über eine Personengesellschaft beteiligt in Höhe von</v>
      </c>
    </row>
    <row r="1453" spans="1:9" x14ac:dyDescent="0.55000000000000004">
      <c r="A1453" s="8" t="s">
        <v>1297</v>
      </c>
      <c r="B1453" s="8" t="s">
        <v>4</v>
      </c>
      <c r="C1453" s="8" t="s">
        <v>1296</v>
      </c>
      <c r="D1453" s="8" t="s">
        <v>4</v>
      </c>
      <c r="G1453" s="26" t="str">
        <f t="shared" si="44"/>
        <v>11</v>
      </c>
      <c r="H1453" s="8" t="s">
        <v>4</v>
      </c>
      <c r="I1453" s="8" t="str">
        <f t="shared" si="45"/>
        <v>Nur wenn die Beteiligung im Sonderbetriebsvermögen gehalten wird: Bezogen auf die im Sonderbetriebsvermögen gehaltene Beteiligung sind natürliche Personen unmittelbar oder mittelbar über eine Personengesellschaft beteiligt in Höhe von (100 % abzüglich Prozentsatz lt. Zeile 10)</v>
      </c>
    </row>
    <row r="1454" spans="1:9" x14ac:dyDescent="0.55000000000000004">
      <c r="A1454" s="8" t="s">
        <v>4</v>
      </c>
      <c r="B1454" s="8" t="s">
        <v>4</v>
      </c>
      <c r="C1454" s="8" t="s">
        <v>4</v>
      </c>
      <c r="D1454" s="8" t="s">
        <v>4</v>
      </c>
      <c r="G1454" s="26" t="str">
        <f t="shared" si="44"/>
        <v/>
      </c>
      <c r="H1454" s="8" t="s">
        <v>4</v>
      </c>
      <c r="I1454" s="8" t="str">
        <f t="shared" si="45"/>
        <v/>
      </c>
    </row>
    <row r="1455" spans="1:9" ht="21" x14ac:dyDescent="0.55000000000000004">
      <c r="A1455" s="25" t="s">
        <v>4</v>
      </c>
      <c r="B1455" s="25" t="s">
        <v>4</v>
      </c>
      <c r="C1455" s="25" t="s">
        <v>230</v>
      </c>
      <c r="D1455" s="25" t="s">
        <v>4</v>
      </c>
      <c r="G1455" s="54" t="str">
        <f t="shared" si="44"/>
        <v/>
      </c>
      <c r="H1455" s="25" t="s">
        <v>4</v>
      </c>
      <c r="I1455" s="25" t="str">
        <f t="shared" si="45"/>
        <v>Angaben für Körperschaften sowie für Mitunternehmerschaften und Organgesellschaften, sofern Körperschaften beteiligt sind</v>
      </c>
    </row>
    <row r="1456" spans="1:9" x14ac:dyDescent="0.55000000000000004">
      <c r="A1456" s="8" t="s">
        <v>1295</v>
      </c>
      <c r="B1456" s="8" t="s">
        <v>4</v>
      </c>
      <c r="C1456" s="8" t="s">
        <v>211</v>
      </c>
      <c r="D1456" s="8" t="s">
        <v>1294</v>
      </c>
      <c r="G1456" s="26" t="str">
        <f t="shared" si="44"/>
        <v>12</v>
      </c>
      <c r="H1456" s="8" t="s">
        <v>4</v>
      </c>
      <c r="I1456" s="8" t="str">
        <f t="shared" si="45"/>
        <v>Bezüge lt. Zeile 6, die die Voraussetzungen der Steuerbefreiung nach § 8b Abs. 1 i. V. mit § 8b Abs. 4 KStG bzw. nach § 3 Nr. 41 Buchst. a EStG oder nach DBA erfüllen</v>
      </c>
    </row>
    <row r="1457" spans="1:9" x14ac:dyDescent="0.55000000000000004">
      <c r="A1457" s="8" t="s">
        <v>1293</v>
      </c>
      <c r="B1457" s="8" t="s">
        <v>4</v>
      </c>
      <c r="C1457" s="8" t="s">
        <v>1292</v>
      </c>
      <c r="D1457" s="8" t="s">
        <v>1291</v>
      </c>
      <c r="G1457" s="26" t="str">
        <f t="shared" si="44"/>
        <v>13</v>
      </c>
      <c r="H1457" s="8" t="s">
        <v>4</v>
      </c>
      <c r="I1457" s="8" t="str">
        <f t="shared" si="45"/>
        <v>Nur für Organgesellschaften: Steuerfreie Bezüge nach § 8b Abs. 1 und 4 KStG bzw. nach § 3 Nr. 41 Buchst. a EStG oder nach DBA (Betrag lt. Zeile 12 multipliziert mit dem Prozentsatz lt. Zeile 62 des Vordrucks GewSt 1 A)</v>
      </c>
    </row>
    <row r="1458" spans="1:9" x14ac:dyDescent="0.55000000000000004">
      <c r="A1458" s="8" t="s">
        <v>1290</v>
      </c>
      <c r="B1458" s="8" t="s">
        <v>4</v>
      </c>
      <c r="C1458" s="8" t="s">
        <v>1289</v>
      </c>
      <c r="D1458" s="8" t="s">
        <v>1288</v>
      </c>
      <c r="G1458" s="26" t="str">
        <f t="shared" si="44"/>
        <v>14</v>
      </c>
      <c r="H1458" s="8" t="s">
        <v>4</v>
      </c>
      <c r="I1458" s="8" t="str">
        <f t="shared" si="45"/>
        <v>Bezüge lt. Zeile 6, die die Voraussetzungen der Steuerbefreiung nach § 8b Abs. 1 i. V. mit § 8b Abs. 4 KStG bzw. nach § 3 Nr. 41 Buchst. a EStG oder nach DBA nicht erfüllen (Betrag lt. Zeile 6 abzüglich Betrag lt. Zeile 12)</v>
      </c>
    </row>
    <row r="1459" spans="1:9" x14ac:dyDescent="0.55000000000000004">
      <c r="A1459" s="8" t="s">
        <v>1216</v>
      </c>
      <c r="B1459" s="8" t="s">
        <v>4</v>
      </c>
      <c r="C1459" s="8" t="s">
        <v>1287</v>
      </c>
      <c r="D1459" s="8" t="s">
        <v>1286</v>
      </c>
      <c r="G1459" s="26" t="str">
        <f t="shared" si="44"/>
        <v>15</v>
      </c>
      <c r="H1459" s="8" t="s">
        <v>4</v>
      </c>
      <c r="I1459" s="8" t="str">
        <f t="shared" si="45"/>
        <v xml:space="preserve">Hinzurechnungsbetrag nach § 8 Nr. 5 GewStG (wenn in Zeile 7 keine Eintragung gemacht wurde: 95 % des Betrages lt. Zeile 12; bei Mitunternehmerschaften und Organgesellschaften: zusätzlich multipliziert mit dem Prozentsatz lt. Zeile 61 oder 62 des Vordrucks GewSt 1 A, bei Eintragung in Zeile 10: zusätzlich multipliziert mit dem Prozentsatz lt. Zeile 10) </v>
      </c>
    </row>
    <row r="1460" spans="1:9" x14ac:dyDescent="0.55000000000000004">
      <c r="A1460" s="8" t="s">
        <v>1285</v>
      </c>
      <c r="B1460" s="8" t="s">
        <v>4</v>
      </c>
      <c r="C1460" s="8" t="s">
        <v>1284</v>
      </c>
      <c r="D1460" s="8" t="s">
        <v>1283</v>
      </c>
      <c r="G1460" s="26" t="str">
        <f t="shared" si="44"/>
        <v>16</v>
      </c>
      <c r="H1460" s="8" t="s">
        <v>4</v>
      </c>
      <c r="I1460" s="8" t="str">
        <f t="shared" si="45"/>
        <v>Ausgangsbetrag für eine Kürzung nach § 9 Nr. 2a, 7 oder 8 GewStG (Betrag lt. Zeile 14; nur ausfüllen, wenn in Zeile 7 und Zeile 14 eine Eintragung gemacht wurde)</v>
      </c>
    </row>
    <row r="1461" spans="1:9" x14ac:dyDescent="0.55000000000000004">
      <c r="A1461" s="8" t="s">
        <v>1282</v>
      </c>
      <c r="B1461" s="8" t="s">
        <v>4</v>
      </c>
      <c r="C1461" s="8" t="s">
        <v>1281</v>
      </c>
      <c r="D1461" s="8" t="s">
        <v>1280</v>
      </c>
      <c r="G1461" s="26" t="str">
        <f t="shared" si="44"/>
        <v>17</v>
      </c>
      <c r="H1461" s="8" t="s">
        <v>4</v>
      </c>
      <c r="I1461" s="8" t="str">
        <f t="shared" si="45"/>
        <v>Mit den Beträgen lt. Zeile 16 in unmittelbarem Zusammenhang stehende Aufwendungen i. S. des § 8 Nr. 1 GewStG (Betrag lt. Zeile 8, höchstens Betrag lt. Zeile 16)</v>
      </c>
    </row>
    <row r="1462" spans="1:9" x14ac:dyDescent="0.55000000000000004">
      <c r="A1462" s="8" t="s">
        <v>1279</v>
      </c>
      <c r="B1462" s="8" t="s">
        <v>4</v>
      </c>
      <c r="C1462" s="8" t="s">
        <v>212</v>
      </c>
      <c r="D1462" s="8" t="s">
        <v>1278</v>
      </c>
      <c r="G1462" s="26" t="str">
        <f t="shared" si="44"/>
        <v>18</v>
      </c>
      <c r="H1462" s="8" t="s">
        <v>4</v>
      </c>
      <c r="I1462" s="8" t="str">
        <f t="shared" si="45"/>
        <v>Mit den Beträgen lt. Zeile 16 in unmittelbarem Zusammenhang stehende andere Aufwendungen (Betrag lt. Zeile 9, höchstens Betrag lt. Zeile 16 abzüglich Betrag lt. Zeile 17)</v>
      </c>
    </row>
    <row r="1463" spans="1:9" x14ac:dyDescent="0.55000000000000004">
      <c r="A1463" s="8" t="s">
        <v>1277</v>
      </c>
      <c r="B1463" s="8" t="s">
        <v>4</v>
      </c>
      <c r="C1463" s="8" t="s">
        <v>1276</v>
      </c>
      <c r="D1463" s="8" t="s">
        <v>1275</v>
      </c>
      <c r="G1463" s="26" t="str">
        <f t="shared" si="44"/>
        <v>19</v>
      </c>
      <c r="H1463" s="8" t="s">
        <v>4</v>
      </c>
      <c r="I1463" s="8" t="str">
        <f t="shared" si="45"/>
        <v>Kürzung nach § 9 Nr. 2a, 7 und 8 GewStG (Betrag lt. Zeile 16 abzüglich Summe der Beträge lt. Zeilen 17 und 18; bei Mitunternehmerschaften und Organgesellschaften: multipliziert mit dem Prozentsatz lt. Zeile 61 oder 62 des Vordrucks GewSt 1 A, bei Eintragung in Zeile 10: multipliziert mit dem Prozentsatz lt. Zeile 10)</v>
      </c>
    </row>
    <row r="1464" spans="1:9" x14ac:dyDescent="0.55000000000000004">
      <c r="A1464" s="8" t="s">
        <v>1274</v>
      </c>
      <c r="B1464" s="8" t="s">
        <v>4</v>
      </c>
      <c r="C1464" s="8" t="s">
        <v>1273</v>
      </c>
      <c r="D1464" s="8" t="s">
        <v>1272</v>
      </c>
      <c r="G1464" s="26" t="str">
        <f t="shared" si="44"/>
        <v>20</v>
      </c>
      <c r="H1464" s="8" t="s">
        <v>4</v>
      </c>
      <c r="I1464" s="8" t="str">
        <f t="shared" si="45"/>
        <v>Kürzung des Hinzurechnungsbetrages nach § 8 Nr. 1 GewStG aufgrund des § 9 Nr. 2a Satz 3 zweiter Halbsatz GewStG, § 9 Nr. 7 Satz 2 bzw. § 9 Nr. 8 Satz 2 GewStG (Betrag lt. Zeile 17; bei Mitunternehmerschaften und Organgesellschaften: multipliziert mit dem Prozentsatz lt. Zeile 61 oder 62 des Vordrucks GewSt 1 A, bei Eintragung in Zeile 10: multipliziert mit dem Prozentsatz lt. Zeile 10)</v>
      </c>
    </row>
    <row r="1465" spans="1:9" x14ac:dyDescent="0.55000000000000004">
      <c r="A1465" s="8" t="s">
        <v>4</v>
      </c>
      <c r="B1465" s="8" t="s">
        <v>4</v>
      </c>
      <c r="C1465" s="8" t="s">
        <v>4</v>
      </c>
      <c r="D1465" s="8" t="s">
        <v>4</v>
      </c>
      <c r="G1465" s="26" t="str">
        <f t="shared" si="44"/>
        <v/>
      </c>
      <c r="H1465" s="8" t="s">
        <v>4</v>
      </c>
      <c r="I1465" s="8" t="str">
        <f t="shared" si="45"/>
        <v/>
      </c>
    </row>
    <row r="1466" spans="1:9" ht="21" x14ac:dyDescent="0.55000000000000004">
      <c r="A1466" s="25" t="s">
        <v>4</v>
      </c>
      <c r="B1466" s="25" t="s">
        <v>4</v>
      </c>
      <c r="C1466" s="25" t="s">
        <v>231</v>
      </c>
      <c r="D1466" s="25" t="s">
        <v>4</v>
      </c>
      <c r="G1466" s="54" t="str">
        <f t="shared" si="44"/>
        <v/>
      </c>
      <c r="H1466" s="25" t="s">
        <v>4</v>
      </c>
      <c r="I1466" s="25" t="str">
        <f t="shared" si="45"/>
        <v>Angaben für Einzelunternehmen sowie für Mitunternehmerschaften und Organgesellschaften, sofern natürliche Personen beteiligt sind.</v>
      </c>
    </row>
    <row r="1467" spans="1:9" x14ac:dyDescent="0.55000000000000004">
      <c r="A1467" s="8" t="s">
        <v>1271</v>
      </c>
      <c r="B1467" s="8" t="s">
        <v>4</v>
      </c>
      <c r="C1467" s="8" t="s">
        <v>214</v>
      </c>
      <c r="D1467" s="8" t="s">
        <v>1270</v>
      </c>
      <c r="G1467" s="26" t="str">
        <f t="shared" si="44"/>
        <v>21</v>
      </c>
      <c r="H1467" s="8" t="s">
        <v>4</v>
      </c>
      <c r="I1467" s="8" t="str">
        <f t="shared" si="45"/>
        <v>Bezüge lt. Zeile 6, die die Voraussetzungen der Steuerbefreiung nach § 3 Nr. 40 EStG erfüllen (nicht, wenn in Zeile 7 der Wert 4 eingetragen ist)</v>
      </c>
    </row>
    <row r="1468" spans="1:9" x14ac:dyDescent="0.55000000000000004">
      <c r="A1468" s="8" t="s">
        <v>1269</v>
      </c>
      <c r="B1468" s="8" t="s">
        <v>4</v>
      </c>
      <c r="C1468" s="8" t="s">
        <v>1268</v>
      </c>
      <c r="D1468" s="8" t="s">
        <v>1267</v>
      </c>
      <c r="G1468" s="26" t="str">
        <f t="shared" si="44"/>
        <v>21a</v>
      </c>
      <c r="H1468" s="8" t="s">
        <v>4</v>
      </c>
      <c r="I1468" s="8" t="str">
        <f t="shared" si="45"/>
        <v>Nur bei Organgesellschaften und wenn in Zeile 7 der Wert 4 eingetragen ist: Steuerfreie Bezüge nach § 3 Nr. 41 Buchst. a EStG (Betrag lt. Zeile 6 multipliziert mit den Prozentsatz lt. Zeile 63 des Vordrucks GewSt 1 A, bei Eintragung in Zeile 11: zusätzlich multipliziert mit dem Prozentsatz lt. Zeile 11)</v>
      </c>
    </row>
    <row r="1469" spans="1:9" x14ac:dyDescent="0.55000000000000004">
      <c r="A1469" s="8" t="s">
        <v>1266</v>
      </c>
      <c r="B1469" s="8" t="s">
        <v>4</v>
      </c>
      <c r="C1469" s="8" t="s">
        <v>215</v>
      </c>
      <c r="D1469" s="8" t="s">
        <v>1265</v>
      </c>
      <c r="G1469" s="26" t="str">
        <f t="shared" si="44"/>
        <v>22</v>
      </c>
      <c r="H1469" s="8" t="s">
        <v>4</v>
      </c>
      <c r="I1469" s="8" t="str">
        <f t="shared" si="45"/>
        <v>Bezüge nach § 3 Nr. 40 EStG gekürzt um Betriebsausgaben nach § 3c Abs. 2 EStG vor Anwendung des Teileinkünfteverfahrens (Betrag lt. Zeile 21 abzüglich der Summe der Beträge lt. Zeilen 8 und 9 multipliziert mit dem Prozentsatz lt. Zeile 63 des Vordrucks GewSt 1 A, bei Eintragung in Zeile 11: multipliziert mit dem Prozentsatz lt. Zeile 11)</v>
      </c>
    </row>
    <row r="1470" spans="1:9" x14ac:dyDescent="0.55000000000000004">
      <c r="A1470" s="8" t="s">
        <v>1264</v>
      </c>
      <c r="B1470" s="8" t="s">
        <v>4</v>
      </c>
      <c r="C1470" s="8" t="s">
        <v>1263</v>
      </c>
      <c r="D1470" s="8" t="s">
        <v>1262</v>
      </c>
      <c r="G1470" s="26" t="str">
        <f t="shared" si="44"/>
        <v>23</v>
      </c>
      <c r="H1470" s="8" t="s">
        <v>4</v>
      </c>
      <c r="I1470" s="8" t="str">
        <f t="shared" si="45"/>
        <v>Hinzurechnungsbetrag nach § 8 Nr. 5 GewStG (wenn in Zeile 7 keine Eintragung gemacht wurde: 40 % des Betrages lt. Zeile 21; abzüglich 40 % der Beträge lt. Zeilen 8 und 9, bei Mitunternehmerschaften und Organgesellschaften: zusätzlich multipliziert mit dem Prozentsatz lt. Zeile 63 des Vordrucks GewSt 1 A, bei Eintragung in Zeile 11: zusätzlich multipliziert mit dem Prozentsatz lt. Zeile 11)</v>
      </c>
    </row>
    <row r="1471" spans="1:9" x14ac:dyDescent="0.55000000000000004">
      <c r="A1471" s="8" t="s">
        <v>1261</v>
      </c>
      <c r="B1471" s="8" t="s">
        <v>4</v>
      </c>
      <c r="C1471" s="8" t="s">
        <v>1260</v>
      </c>
      <c r="D1471" s="8" t="s">
        <v>1259</v>
      </c>
      <c r="G1471" s="26" t="str">
        <f t="shared" si="44"/>
        <v>24</v>
      </c>
      <c r="H1471" s="8" t="s">
        <v>4</v>
      </c>
      <c r="I1471" s="8" t="str">
        <f t="shared" si="45"/>
        <v>Ausgangsbetrag für eine Kürzung nach § 9 Nr. 2a, 7 oder 8 GewStG (Betrag lt. Zeile 6; nur ausfüllen, wenn in Zeile 7 eine Eintragung gemacht wurde)</v>
      </c>
    </row>
    <row r="1472" spans="1:9" x14ac:dyDescent="0.55000000000000004">
      <c r="A1472" s="8" t="s">
        <v>1258</v>
      </c>
      <c r="B1472" s="8" t="s">
        <v>4</v>
      </c>
      <c r="C1472" s="8" t="s">
        <v>1257</v>
      </c>
      <c r="D1472" s="8" t="s">
        <v>1256</v>
      </c>
      <c r="G1472" s="26" t="str">
        <f t="shared" si="44"/>
        <v>25</v>
      </c>
      <c r="H1472" s="8" t="s">
        <v>4</v>
      </c>
      <c r="I1472" s="8" t="str">
        <f t="shared" si="45"/>
        <v>Mit den Beträgen lt. Zeile 24 in unmittelbarem Zusammenhang stehende Aufwendungen i. S. des § 8 Nr. 1 GewStG (Betrag lt. Zeile 8, höchstens Betrag lt. Zeile 24)</v>
      </c>
    </row>
    <row r="1473" spans="1:9" x14ac:dyDescent="0.55000000000000004">
      <c r="A1473" s="8" t="s">
        <v>1255</v>
      </c>
      <c r="B1473" s="8" t="s">
        <v>4</v>
      </c>
      <c r="C1473" s="8" t="s">
        <v>216</v>
      </c>
      <c r="D1473" s="8" t="s">
        <v>1254</v>
      </c>
      <c r="G1473" s="26" t="str">
        <f t="shared" si="44"/>
        <v>26</v>
      </c>
      <c r="H1473" s="8" t="s">
        <v>4</v>
      </c>
      <c r="I1473" s="8" t="str">
        <f t="shared" si="45"/>
        <v>Mit den Beträgen lt. Zeile 24 in unmittelbarem Zusammenhang stehende andere Aufwendungen (Betrag lt. Zeile 9, höchstens Betrag lt. Zeile 24 abzüglich Betrag lt. Zeile 25)</v>
      </c>
    </row>
    <row r="1474" spans="1:9" x14ac:dyDescent="0.55000000000000004">
      <c r="A1474" s="8" t="s">
        <v>1253</v>
      </c>
      <c r="B1474" s="8" t="s">
        <v>4</v>
      </c>
      <c r="C1474" s="8" t="s">
        <v>1252</v>
      </c>
      <c r="D1474" s="8" t="s">
        <v>1251</v>
      </c>
      <c r="G1474" s="26" t="str">
        <f t="shared" si="44"/>
        <v>27</v>
      </c>
      <c r="H1474" s="8" t="s">
        <v>4</v>
      </c>
      <c r="I1474" s="8" t="str">
        <f t="shared" si="45"/>
        <v>Kürzung nach § 9 Nr. 2a, 7 und 8 GewStG vor Anwendung des Teileinkünfteverfahrens (Betrag lt. Zeile 24 abzüglich Summe der Beträge lt. Zeilen 25 und 26; bei Mitunternehmerschaften und Organgesellschaften: multipliziert mit dem Prozentsatz lt. Zeile 63 des Vordrucks GewSt 1 A, bei Eintragung in Zeile 11: multipliziert mit dem Prozentsatz lt. Zeile 11)</v>
      </c>
    </row>
    <row r="1475" spans="1:9" x14ac:dyDescent="0.55000000000000004">
      <c r="A1475" s="8" t="s">
        <v>969</v>
      </c>
      <c r="B1475" s="8" t="s">
        <v>4</v>
      </c>
      <c r="C1475" s="8" t="s">
        <v>1250</v>
      </c>
      <c r="D1475" s="8" t="s">
        <v>1249</v>
      </c>
      <c r="G1475" s="26" t="str">
        <f t="shared" si="44"/>
        <v>28</v>
      </c>
      <c r="H1475" s="8" t="s">
        <v>4</v>
      </c>
      <c r="I1475" s="8" t="str">
        <f t="shared" si="45"/>
        <v>Kürzung des Hinzurechnungsbetrages nach § 8 Nr. 1 GewStG aufgrund des § 9 Nr. 2a Satz 3 zweiter Halbsatz GewStG, § 9 Nr. 7 Satz 2 bzw. § 9 Nr. 8 Satz 2 GewStG (Betrag lt. Zeile 25; bei Mitunternehmerschaften und Organgesellschaften: multipliziert mit dem Prozentsatz lt. Zeile 63 des Vordrucks GewSt 1 A, bei Eintragung in Zeile 11: multipliziert mit dem Prozentsatz lt. Zeile 11)</v>
      </c>
    </row>
    <row r="1477" spans="1:9" x14ac:dyDescent="0.55000000000000004">
      <c r="A1477" s="26" t="s">
        <v>3522</v>
      </c>
      <c r="B1477" s="26" t="s">
        <v>3280</v>
      </c>
      <c r="C1477" s="26" t="s">
        <v>3523</v>
      </c>
      <c r="D1477" s="26" t="s">
        <v>3524</v>
      </c>
      <c r="E1477" s="26"/>
      <c r="F1477" s="26"/>
      <c r="G1477" s="26" t="s">
        <v>3522</v>
      </c>
      <c r="H1477" s="26" t="s">
        <v>3280</v>
      </c>
      <c r="I1477" s="26" t="s">
        <v>3523</v>
      </c>
    </row>
    <row r="1478" spans="1:9" x14ac:dyDescent="0.55000000000000004">
      <c r="A1478" s="26" t="s">
        <v>3525</v>
      </c>
      <c r="B1478" s="26" t="s">
        <v>3280</v>
      </c>
      <c r="C1478" s="26" t="s">
        <v>3526</v>
      </c>
      <c r="D1478" s="26" t="s">
        <v>3366</v>
      </c>
      <c r="E1478" s="26"/>
      <c r="F1478" s="26"/>
      <c r="G1478" s="26" t="s">
        <v>3525</v>
      </c>
      <c r="H1478" s="26" t="s">
        <v>3280</v>
      </c>
      <c r="I1478" s="26" t="s">
        <v>3526</v>
      </c>
    </row>
    <row r="1479" spans="1:9" x14ac:dyDescent="0.55000000000000004">
      <c r="A1479" s="26" t="s">
        <v>1375</v>
      </c>
      <c r="B1479" s="26" t="s">
        <v>3280</v>
      </c>
      <c r="C1479" s="26" t="s">
        <v>3527</v>
      </c>
      <c r="D1479" s="26" t="s">
        <v>3368</v>
      </c>
      <c r="E1479" s="26"/>
      <c r="F1479" s="26" t="s">
        <v>3528</v>
      </c>
      <c r="G1479" s="26" t="s">
        <v>1375</v>
      </c>
      <c r="H1479" s="26" t="s">
        <v>3280</v>
      </c>
      <c r="I1479" s="26" t="s">
        <v>3527</v>
      </c>
    </row>
    <row r="1480" spans="1:9" x14ac:dyDescent="0.55000000000000004">
      <c r="A1480" s="26" t="s">
        <v>3529</v>
      </c>
      <c r="B1480" s="26" t="s">
        <v>3280</v>
      </c>
      <c r="C1480" s="26" t="s">
        <v>3530</v>
      </c>
      <c r="D1480" s="26" t="s">
        <v>3531</v>
      </c>
      <c r="E1480" s="26"/>
      <c r="F1480" s="26" t="s">
        <v>3371</v>
      </c>
      <c r="G1480" s="26" t="s">
        <v>3529</v>
      </c>
      <c r="H1480" s="26" t="s">
        <v>3280</v>
      </c>
      <c r="I1480" s="26" t="s">
        <v>3530</v>
      </c>
    </row>
    <row r="1481" spans="1:9" x14ac:dyDescent="0.55000000000000004">
      <c r="A1481" s="26" t="s">
        <v>1783</v>
      </c>
      <c r="B1481" s="26" t="s">
        <v>3280</v>
      </c>
      <c r="C1481" s="26" t="s">
        <v>3532</v>
      </c>
      <c r="D1481" s="26" t="s">
        <v>3533</v>
      </c>
      <c r="E1481" s="26" t="s">
        <v>3372</v>
      </c>
      <c r="F1481" s="26"/>
      <c r="G1481" s="26" t="s">
        <v>1783</v>
      </c>
      <c r="H1481" s="26" t="s">
        <v>3280</v>
      </c>
      <c r="I1481" s="26" t="s">
        <v>3532</v>
      </c>
    </row>
    <row r="1482" spans="1:9" x14ac:dyDescent="0.55000000000000004">
      <c r="A1482" s="26" t="s">
        <v>3534</v>
      </c>
      <c r="B1482" s="26" t="s">
        <v>3280</v>
      </c>
      <c r="C1482" s="26" t="s">
        <v>3535</v>
      </c>
      <c r="D1482" s="26" t="s">
        <v>3367</v>
      </c>
      <c r="E1482" s="26"/>
      <c r="F1482" s="26"/>
      <c r="G1482" s="26" t="s">
        <v>3534</v>
      </c>
      <c r="H1482" s="26" t="s">
        <v>3280</v>
      </c>
      <c r="I1482" s="26" t="s">
        <v>3535</v>
      </c>
    </row>
    <row r="1483" spans="1:9" x14ac:dyDescent="0.55000000000000004">
      <c r="A1483" s="26" t="s">
        <v>1339</v>
      </c>
      <c r="B1483" s="26" t="s">
        <v>3280</v>
      </c>
      <c r="C1483" s="26" t="s">
        <v>3536</v>
      </c>
      <c r="D1483" s="26" t="s">
        <v>3369</v>
      </c>
      <c r="E1483" s="26"/>
      <c r="F1483" s="26" t="s">
        <v>3537</v>
      </c>
      <c r="G1483" s="26" t="s">
        <v>1339</v>
      </c>
      <c r="H1483" s="26" t="s">
        <v>3280</v>
      </c>
      <c r="I1483" s="26" t="s">
        <v>3536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2159F-E717-4BAB-A5F5-06125C456478}">
  <dimension ref="A1:D3"/>
  <sheetViews>
    <sheetView workbookViewId="0">
      <selection activeCell="A2" sqref="A2"/>
    </sheetView>
  </sheetViews>
  <sheetFormatPr baseColWidth="10" defaultColWidth="11.47265625" defaultRowHeight="14.4" x14ac:dyDescent="0.55000000000000004"/>
  <cols>
    <col min="1" max="1" width="36.15625" customWidth="1"/>
  </cols>
  <sheetData>
    <row r="1" spans="1:4" x14ac:dyDescent="0.55000000000000004">
      <c r="A1" t="s">
        <v>948</v>
      </c>
      <c r="B1" t="s">
        <v>949</v>
      </c>
    </row>
    <row r="2" spans="1:4" x14ac:dyDescent="0.55000000000000004">
      <c r="A2" t="s">
        <v>3420</v>
      </c>
      <c r="B2" t="s">
        <v>950</v>
      </c>
      <c r="C2" t="s">
        <v>951</v>
      </c>
      <c r="D2" t="s">
        <v>952</v>
      </c>
    </row>
    <row r="3" spans="1:4" x14ac:dyDescent="0.55000000000000004">
      <c r="A3" t="s">
        <v>3380</v>
      </c>
      <c r="B3" t="s">
        <v>1</v>
      </c>
    </row>
  </sheetData>
  <pageMargins left="0.7" right="0.7" top="0.78740157499999996" bottom="0.78740157499999996" header="0.3" footer="0.3"/>
  <pageSetup paperSize="9" orientation="portrait" horizontalDpi="200" verticalDpi="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97"/>
  <sheetViews>
    <sheetView workbookViewId="0"/>
  </sheetViews>
  <sheetFormatPr baseColWidth="10" defaultColWidth="8.83984375" defaultRowHeight="14.4" x14ac:dyDescent="0.55000000000000004"/>
  <cols>
    <col min="1" max="1" width="31.26171875" customWidth="1"/>
    <col min="2" max="5" width="23.41796875" customWidth="1"/>
    <col min="6" max="6" width="39.05078125" customWidth="1"/>
    <col min="7" max="15" width="23.41796875" customWidth="1"/>
  </cols>
  <sheetData>
    <row r="1" spans="1:16" ht="21" x14ac:dyDescent="0.55000000000000004">
      <c r="A1" s="50" t="s">
        <v>0</v>
      </c>
      <c r="B1" s="50" t="s">
        <v>953</v>
      </c>
    </row>
    <row r="2" spans="1:16" x14ac:dyDescent="0.55000000000000004">
      <c r="A2" s="50" t="s">
        <v>4</v>
      </c>
      <c r="B2" s="50" t="s">
        <v>4</v>
      </c>
    </row>
    <row r="3" spans="1:16" x14ac:dyDescent="0.55000000000000004">
      <c r="A3" s="50" t="s">
        <v>2</v>
      </c>
      <c r="B3" s="50" t="s">
        <v>3422</v>
      </c>
    </row>
    <row r="4" spans="1:16" x14ac:dyDescent="0.55000000000000004">
      <c r="A4" s="50" t="s">
        <v>8</v>
      </c>
      <c r="B4" s="50" t="s">
        <v>9</v>
      </c>
    </row>
    <row r="5" spans="1:16" x14ac:dyDescent="0.55000000000000004">
      <c r="A5" s="50" t="s">
        <v>11</v>
      </c>
      <c r="B5" s="50" t="s">
        <v>3423</v>
      </c>
    </row>
    <row r="6" spans="1:16" x14ac:dyDescent="0.55000000000000004">
      <c r="A6" s="50" t="s">
        <v>14</v>
      </c>
      <c r="B6" s="50" t="s">
        <v>15</v>
      </c>
    </row>
    <row r="7" spans="1:16" x14ac:dyDescent="0.55000000000000004">
      <c r="A7" s="50" t="s">
        <v>17</v>
      </c>
      <c r="B7" s="50" t="s">
        <v>3424</v>
      </c>
    </row>
    <row r="8" spans="1:16" x14ac:dyDescent="0.55000000000000004">
      <c r="A8" s="50" t="s">
        <v>20</v>
      </c>
      <c r="B8" s="50" t="s">
        <v>21</v>
      </c>
    </row>
    <row r="10" spans="1:16" x14ac:dyDescent="0.55000000000000004">
      <c r="A10" s="49" t="s">
        <v>954</v>
      </c>
      <c r="B10" s="49" t="s">
        <v>2</v>
      </c>
      <c r="C10" s="49" t="s">
        <v>955</v>
      </c>
      <c r="D10" s="49" t="s">
        <v>956</v>
      </c>
      <c r="E10" s="49" t="s">
        <v>957</v>
      </c>
      <c r="F10" s="49" t="s">
        <v>242</v>
      </c>
      <c r="G10" s="49" t="s">
        <v>318</v>
      </c>
      <c r="H10" s="49" t="s">
        <v>958</v>
      </c>
      <c r="I10" s="49" t="s">
        <v>959</v>
      </c>
      <c r="J10" s="49" t="s">
        <v>960</v>
      </c>
      <c r="K10" s="49" t="s">
        <v>961</v>
      </c>
      <c r="L10" s="49" t="s">
        <v>962</v>
      </c>
      <c r="M10" s="49" t="s">
        <v>24</v>
      </c>
      <c r="N10" s="49" t="s">
        <v>963</v>
      </c>
      <c r="O10" s="49" t="s">
        <v>964</v>
      </c>
      <c r="P10" s="49" t="s">
        <v>965</v>
      </c>
    </row>
    <row r="11" spans="1:16" x14ac:dyDescent="0.55000000000000004">
      <c r="A11" s="48" t="s">
        <v>3425</v>
      </c>
      <c r="B11" s="48" t="s">
        <v>3426</v>
      </c>
      <c r="C11" s="47" t="s">
        <v>967</v>
      </c>
      <c r="D11" s="47" t="s">
        <v>967</v>
      </c>
      <c r="E11" s="47" t="s">
        <v>968</v>
      </c>
      <c r="F11" s="48" t="s">
        <v>4</v>
      </c>
      <c r="G11" s="45">
        <v>1000000</v>
      </c>
      <c r="H11" s="47" t="s">
        <v>524</v>
      </c>
      <c r="J11" s="47" t="s">
        <v>523</v>
      </c>
      <c r="L11" s="47" t="s">
        <v>524</v>
      </c>
      <c r="M11" s="47" t="s">
        <v>4</v>
      </c>
      <c r="N11" s="47" t="s">
        <v>3427</v>
      </c>
      <c r="O11" s="47" t="s">
        <v>1081</v>
      </c>
      <c r="P11" s="47" t="s">
        <v>970</v>
      </c>
    </row>
    <row r="12" spans="1:16" x14ac:dyDescent="0.55000000000000004">
      <c r="A12" s="48" t="s">
        <v>3428</v>
      </c>
      <c r="B12" s="48" t="s">
        <v>3426</v>
      </c>
      <c r="C12" s="47" t="s">
        <v>967</v>
      </c>
      <c r="D12" s="47" t="s">
        <v>967</v>
      </c>
      <c r="E12" s="47" t="s">
        <v>971</v>
      </c>
      <c r="F12" s="48" t="s">
        <v>4</v>
      </c>
      <c r="G12" s="45">
        <v>10000</v>
      </c>
      <c r="H12" s="47" t="s">
        <v>524</v>
      </c>
      <c r="J12" s="47" t="s">
        <v>523</v>
      </c>
      <c r="L12" s="47" t="s">
        <v>524</v>
      </c>
      <c r="M12" s="47" t="s">
        <v>4</v>
      </c>
      <c r="N12" s="47" t="s">
        <v>3427</v>
      </c>
      <c r="O12" s="47" t="s">
        <v>1081</v>
      </c>
      <c r="P12" s="47" t="s">
        <v>970</v>
      </c>
    </row>
    <row r="13" spans="1:16" x14ac:dyDescent="0.55000000000000004">
      <c r="A13" s="48" t="s">
        <v>3429</v>
      </c>
      <c r="B13" s="48" t="s">
        <v>3426</v>
      </c>
      <c r="C13" s="47" t="s">
        <v>967</v>
      </c>
      <c r="D13" s="47" t="s">
        <v>967</v>
      </c>
      <c r="E13" s="47" t="s">
        <v>2383</v>
      </c>
      <c r="F13" s="48" t="s">
        <v>4</v>
      </c>
      <c r="G13" s="45">
        <v>980000</v>
      </c>
      <c r="H13" s="47" t="s">
        <v>524</v>
      </c>
      <c r="J13" s="47" t="s">
        <v>523</v>
      </c>
      <c r="L13" s="47" t="s">
        <v>524</v>
      </c>
      <c r="M13" s="47" t="s">
        <v>4</v>
      </c>
      <c r="N13" s="47" t="s">
        <v>3427</v>
      </c>
      <c r="O13" s="47" t="s">
        <v>1081</v>
      </c>
      <c r="P13" s="47" t="s">
        <v>970</v>
      </c>
    </row>
    <row r="14" spans="1:16" x14ac:dyDescent="0.55000000000000004">
      <c r="A14" s="48" t="s">
        <v>3430</v>
      </c>
      <c r="B14" s="48" t="s">
        <v>3426</v>
      </c>
      <c r="C14" s="47" t="s">
        <v>967</v>
      </c>
      <c r="D14" s="47" t="s">
        <v>967</v>
      </c>
      <c r="E14" s="47" t="s">
        <v>972</v>
      </c>
      <c r="F14" s="48" t="s">
        <v>4</v>
      </c>
      <c r="G14" s="45">
        <v>10000</v>
      </c>
      <c r="H14" s="47" t="s">
        <v>524</v>
      </c>
      <c r="J14" s="47" t="s">
        <v>523</v>
      </c>
      <c r="L14" s="47" t="s">
        <v>524</v>
      </c>
      <c r="M14" s="47" t="s">
        <v>4</v>
      </c>
      <c r="N14" s="47" t="s">
        <v>3427</v>
      </c>
      <c r="O14" s="47" t="s">
        <v>1081</v>
      </c>
      <c r="P14" s="47" t="s">
        <v>970</v>
      </c>
    </row>
    <row r="15" spans="1:16" x14ac:dyDescent="0.55000000000000004">
      <c r="A15" s="48" t="s">
        <v>3431</v>
      </c>
      <c r="B15" s="48" t="s">
        <v>3426</v>
      </c>
      <c r="C15" s="47" t="s">
        <v>967</v>
      </c>
      <c r="D15" s="47" t="s">
        <v>967</v>
      </c>
      <c r="E15" s="47" t="s">
        <v>973</v>
      </c>
      <c r="F15" s="48" t="s">
        <v>4</v>
      </c>
      <c r="G15" s="45">
        <v>10000</v>
      </c>
      <c r="H15" s="47" t="s">
        <v>524</v>
      </c>
      <c r="J15" s="47" t="s">
        <v>523</v>
      </c>
      <c r="L15" s="47" t="s">
        <v>524</v>
      </c>
      <c r="M15" s="47" t="s">
        <v>4</v>
      </c>
      <c r="N15" s="47" t="s">
        <v>3427</v>
      </c>
      <c r="O15" s="47" t="s">
        <v>1081</v>
      </c>
      <c r="P15" s="47" t="s">
        <v>970</v>
      </c>
    </row>
    <row r="16" spans="1:16" x14ac:dyDescent="0.55000000000000004">
      <c r="A16" s="48" t="s">
        <v>3432</v>
      </c>
      <c r="B16" s="48" t="s">
        <v>3426</v>
      </c>
      <c r="C16" s="47" t="s">
        <v>967</v>
      </c>
      <c r="D16" s="47" t="s">
        <v>967</v>
      </c>
      <c r="E16" s="47" t="s">
        <v>974</v>
      </c>
      <c r="F16" s="48" t="s">
        <v>4</v>
      </c>
      <c r="G16" s="45">
        <v>30000</v>
      </c>
      <c r="H16" s="47" t="s">
        <v>524</v>
      </c>
      <c r="J16" s="47" t="s">
        <v>523</v>
      </c>
      <c r="L16" s="47" t="s">
        <v>524</v>
      </c>
      <c r="M16" s="47" t="s">
        <v>4</v>
      </c>
      <c r="N16" s="47" t="s">
        <v>3427</v>
      </c>
      <c r="O16" s="47" t="s">
        <v>1081</v>
      </c>
      <c r="P16" s="47" t="s">
        <v>970</v>
      </c>
    </row>
    <row r="17" spans="1:16" x14ac:dyDescent="0.55000000000000004">
      <c r="A17" s="48" t="s">
        <v>3433</v>
      </c>
      <c r="B17" s="48" t="s">
        <v>3426</v>
      </c>
      <c r="C17" s="47" t="s">
        <v>967</v>
      </c>
      <c r="D17" s="47" t="s">
        <v>967</v>
      </c>
      <c r="E17" s="47" t="s">
        <v>975</v>
      </c>
      <c r="F17" s="48" t="s">
        <v>4</v>
      </c>
      <c r="G17" s="45">
        <v>0</v>
      </c>
      <c r="H17" s="47" t="s">
        <v>524</v>
      </c>
      <c r="J17" s="47" t="s">
        <v>523</v>
      </c>
      <c r="L17" s="47" t="s">
        <v>524</v>
      </c>
      <c r="M17" s="47" t="s">
        <v>4</v>
      </c>
      <c r="N17" s="47" t="s">
        <v>3427</v>
      </c>
      <c r="O17" s="47" t="s">
        <v>1081</v>
      </c>
      <c r="P17" s="47" t="s">
        <v>970</v>
      </c>
    </row>
    <row r="18" spans="1:16" x14ac:dyDescent="0.55000000000000004">
      <c r="A18" s="48" t="s">
        <v>3434</v>
      </c>
      <c r="B18" s="48" t="s">
        <v>3426</v>
      </c>
      <c r="C18" s="47" t="s">
        <v>967</v>
      </c>
      <c r="D18" s="47" t="s">
        <v>967</v>
      </c>
      <c r="E18" s="47" t="s">
        <v>976</v>
      </c>
      <c r="F18" s="48" t="s">
        <v>4</v>
      </c>
      <c r="G18" s="45">
        <v>0</v>
      </c>
      <c r="H18" s="47" t="s">
        <v>524</v>
      </c>
      <c r="J18" s="47" t="s">
        <v>523</v>
      </c>
      <c r="L18" s="47" t="s">
        <v>524</v>
      </c>
      <c r="M18" s="47" t="s">
        <v>4</v>
      </c>
      <c r="N18" s="47" t="s">
        <v>3427</v>
      </c>
      <c r="O18" s="47" t="s">
        <v>1081</v>
      </c>
      <c r="P18" s="47" t="s">
        <v>970</v>
      </c>
    </row>
    <row r="19" spans="1:16" x14ac:dyDescent="0.55000000000000004">
      <c r="A19" s="48" t="s">
        <v>3435</v>
      </c>
      <c r="B19" s="48" t="s">
        <v>3426</v>
      </c>
      <c r="C19" s="47" t="s">
        <v>967</v>
      </c>
      <c r="D19" s="47" t="s">
        <v>967</v>
      </c>
      <c r="E19" s="47" t="s">
        <v>977</v>
      </c>
      <c r="F19" s="48" t="s">
        <v>4</v>
      </c>
      <c r="G19" s="45">
        <v>10000</v>
      </c>
      <c r="H19" s="47" t="s">
        <v>524</v>
      </c>
      <c r="J19" s="47" t="s">
        <v>523</v>
      </c>
      <c r="L19" s="47" t="s">
        <v>524</v>
      </c>
      <c r="M19" s="47" t="s">
        <v>4</v>
      </c>
      <c r="N19" s="47" t="s">
        <v>3427</v>
      </c>
      <c r="O19" s="47" t="s">
        <v>1081</v>
      </c>
      <c r="P19" s="47" t="s">
        <v>970</v>
      </c>
    </row>
    <row r="20" spans="1:16" x14ac:dyDescent="0.55000000000000004">
      <c r="A20" s="48" t="s">
        <v>3436</v>
      </c>
      <c r="B20" s="48" t="s">
        <v>3426</v>
      </c>
      <c r="C20" s="47" t="s">
        <v>967</v>
      </c>
      <c r="D20" s="47" t="s">
        <v>967</v>
      </c>
      <c r="E20" s="47" t="s">
        <v>978</v>
      </c>
      <c r="F20" s="48" t="s">
        <v>4</v>
      </c>
      <c r="G20" s="45">
        <v>10000</v>
      </c>
      <c r="H20" s="47" t="s">
        <v>524</v>
      </c>
      <c r="J20" s="47" t="s">
        <v>523</v>
      </c>
      <c r="L20" s="47" t="s">
        <v>524</v>
      </c>
      <c r="M20" s="47" t="s">
        <v>4</v>
      </c>
      <c r="N20" s="47" t="s">
        <v>3427</v>
      </c>
      <c r="O20" s="47" t="s">
        <v>1081</v>
      </c>
      <c r="P20" s="47" t="s">
        <v>970</v>
      </c>
    </row>
    <row r="21" spans="1:16" x14ac:dyDescent="0.55000000000000004">
      <c r="A21" s="48" t="s">
        <v>3437</v>
      </c>
      <c r="B21" s="48" t="s">
        <v>3426</v>
      </c>
      <c r="C21" s="47" t="s">
        <v>967</v>
      </c>
      <c r="D21" s="47" t="s">
        <v>967</v>
      </c>
      <c r="E21" s="47" t="s">
        <v>979</v>
      </c>
      <c r="F21" s="48" t="s">
        <v>4</v>
      </c>
      <c r="G21" s="45">
        <v>10000</v>
      </c>
      <c r="H21" s="47" t="s">
        <v>524</v>
      </c>
      <c r="J21" s="47" t="s">
        <v>523</v>
      </c>
      <c r="L21" s="47" t="s">
        <v>524</v>
      </c>
      <c r="M21" s="47" t="s">
        <v>4</v>
      </c>
      <c r="N21" s="47" t="s">
        <v>3427</v>
      </c>
      <c r="O21" s="47" t="s">
        <v>1081</v>
      </c>
      <c r="P21" s="47" t="s">
        <v>970</v>
      </c>
    </row>
    <row r="22" spans="1:16" x14ac:dyDescent="0.55000000000000004">
      <c r="A22" s="48" t="s">
        <v>3438</v>
      </c>
      <c r="B22" s="48" t="s">
        <v>3426</v>
      </c>
      <c r="C22" s="47" t="s">
        <v>967</v>
      </c>
      <c r="D22" s="47" t="s">
        <v>967</v>
      </c>
      <c r="E22" s="47" t="s">
        <v>980</v>
      </c>
      <c r="F22" s="48" t="s">
        <v>4</v>
      </c>
      <c r="G22" s="45">
        <v>10000</v>
      </c>
      <c r="H22" s="47" t="s">
        <v>524</v>
      </c>
      <c r="J22" s="47" t="s">
        <v>523</v>
      </c>
      <c r="L22" s="47" t="s">
        <v>524</v>
      </c>
      <c r="M22" s="47" t="s">
        <v>4</v>
      </c>
      <c r="N22" s="47" t="s">
        <v>3427</v>
      </c>
      <c r="O22" s="47" t="s">
        <v>1081</v>
      </c>
      <c r="P22" s="47" t="s">
        <v>970</v>
      </c>
    </row>
    <row r="23" spans="1:16" x14ac:dyDescent="0.55000000000000004">
      <c r="A23" s="48" t="s">
        <v>3439</v>
      </c>
      <c r="B23" s="48" t="s">
        <v>3426</v>
      </c>
      <c r="C23" s="47" t="s">
        <v>967</v>
      </c>
      <c r="D23" s="47" t="s">
        <v>967</v>
      </c>
      <c r="E23" s="47" t="s">
        <v>981</v>
      </c>
      <c r="F23" s="48" t="s">
        <v>4</v>
      </c>
      <c r="G23" s="45">
        <v>10000</v>
      </c>
      <c r="H23" s="47" t="s">
        <v>524</v>
      </c>
      <c r="J23" s="47" t="s">
        <v>523</v>
      </c>
      <c r="L23" s="47" t="s">
        <v>524</v>
      </c>
      <c r="M23" s="47" t="s">
        <v>4</v>
      </c>
      <c r="N23" s="47" t="s">
        <v>3427</v>
      </c>
      <c r="O23" s="47" t="s">
        <v>1081</v>
      </c>
      <c r="P23" s="47" t="s">
        <v>970</v>
      </c>
    </row>
    <row r="24" spans="1:16" x14ac:dyDescent="0.55000000000000004">
      <c r="A24" s="48" t="s">
        <v>3440</v>
      </c>
      <c r="B24" s="48" t="s">
        <v>3426</v>
      </c>
      <c r="C24" s="47" t="s">
        <v>967</v>
      </c>
      <c r="D24" s="47" t="s">
        <v>967</v>
      </c>
      <c r="E24" s="47" t="s">
        <v>982</v>
      </c>
      <c r="F24" s="48" t="s">
        <v>4</v>
      </c>
      <c r="G24" s="45">
        <v>30000</v>
      </c>
      <c r="H24" s="47" t="s">
        <v>524</v>
      </c>
      <c r="J24" s="47" t="s">
        <v>523</v>
      </c>
      <c r="L24" s="47" t="s">
        <v>524</v>
      </c>
      <c r="M24" s="47" t="s">
        <v>4</v>
      </c>
      <c r="N24" s="47" t="s">
        <v>3427</v>
      </c>
      <c r="O24" s="47" t="s">
        <v>1081</v>
      </c>
      <c r="P24" s="47" t="s">
        <v>970</v>
      </c>
    </row>
    <row r="25" spans="1:16" x14ac:dyDescent="0.55000000000000004">
      <c r="A25" s="48" t="s">
        <v>3441</v>
      </c>
      <c r="B25" s="48" t="s">
        <v>3426</v>
      </c>
      <c r="C25" s="47" t="s">
        <v>967</v>
      </c>
      <c r="D25" s="47" t="s">
        <v>967</v>
      </c>
      <c r="E25" s="47" t="s">
        <v>2365</v>
      </c>
      <c r="F25" s="48" t="s">
        <v>4</v>
      </c>
      <c r="G25" s="45">
        <v>10000</v>
      </c>
      <c r="H25" s="47" t="s">
        <v>524</v>
      </c>
      <c r="J25" s="47" t="s">
        <v>523</v>
      </c>
      <c r="L25" s="47" t="s">
        <v>524</v>
      </c>
      <c r="M25" s="47" t="s">
        <v>4</v>
      </c>
      <c r="N25" s="47" t="s">
        <v>3427</v>
      </c>
      <c r="O25" s="47" t="s">
        <v>1081</v>
      </c>
      <c r="P25" s="47" t="s">
        <v>970</v>
      </c>
    </row>
    <row r="26" spans="1:16" x14ac:dyDescent="0.55000000000000004">
      <c r="A26" s="48" t="s">
        <v>3442</v>
      </c>
      <c r="B26" s="48" t="s">
        <v>3426</v>
      </c>
      <c r="C26" s="47" t="s">
        <v>967</v>
      </c>
      <c r="D26" s="47" t="s">
        <v>967</v>
      </c>
      <c r="E26" s="47" t="s">
        <v>2362</v>
      </c>
      <c r="F26" s="48" t="s">
        <v>4</v>
      </c>
      <c r="G26" s="45">
        <v>10000</v>
      </c>
      <c r="H26" s="47" t="s">
        <v>524</v>
      </c>
      <c r="J26" s="47" t="s">
        <v>523</v>
      </c>
      <c r="L26" s="47" t="s">
        <v>524</v>
      </c>
      <c r="M26" s="47" t="s">
        <v>4</v>
      </c>
      <c r="N26" s="47" t="s">
        <v>3427</v>
      </c>
      <c r="O26" s="47" t="s">
        <v>1081</v>
      </c>
      <c r="P26" s="47" t="s">
        <v>970</v>
      </c>
    </row>
    <row r="27" spans="1:16" x14ac:dyDescent="0.55000000000000004">
      <c r="A27" s="48" t="s">
        <v>3443</v>
      </c>
      <c r="B27" s="48" t="s">
        <v>3426</v>
      </c>
      <c r="C27" s="47" t="s">
        <v>967</v>
      </c>
      <c r="D27" s="47" t="s">
        <v>967</v>
      </c>
      <c r="E27" s="47" t="s">
        <v>2359</v>
      </c>
      <c r="F27" s="48" t="s">
        <v>4</v>
      </c>
      <c r="G27" s="45">
        <v>10000</v>
      </c>
      <c r="H27" s="47" t="s">
        <v>524</v>
      </c>
      <c r="J27" s="47" t="s">
        <v>523</v>
      </c>
      <c r="L27" s="47" t="s">
        <v>524</v>
      </c>
      <c r="M27" s="47" t="s">
        <v>4</v>
      </c>
      <c r="N27" s="47" t="s">
        <v>3427</v>
      </c>
      <c r="O27" s="47" t="s">
        <v>1081</v>
      </c>
      <c r="P27" s="47" t="s">
        <v>970</v>
      </c>
    </row>
    <row r="28" spans="1:16" x14ac:dyDescent="0.55000000000000004">
      <c r="A28" s="48" t="s">
        <v>3444</v>
      </c>
      <c r="B28" s="48" t="s">
        <v>3426</v>
      </c>
      <c r="C28" s="47" t="s">
        <v>967</v>
      </c>
      <c r="D28" s="47" t="s">
        <v>967</v>
      </c>
      <c r="E28" s="47" t="s">
        <v>2356</v>
      </c>
      <c r="F28" s="48" t="s">
        <v>4</v>
      </c>
      <c r="G28" s="45">
        <v>10000</v>
      </c>
      <c r="H28" s="47" t="s">
        <v>524</v>
      </c>
      <c r="J28" s="47" t="s">
        <v>523</v>
      </c>
      <c r="L28" s="47" t="s">
        <v>524</v>
      </c>
      <c r="M28" s="47" t="s">
        <v>4</v>
      </c>
      <c r="N28" s="47" t="s">
        <v>3427</v>
      </c>
      <c r="O28" s="47" t="s">
        <v>1081</v>
      </c>
      <c r="P28" s="47" t="s">
        <v>970</v>
      </c>
    </row>
    <row r="29" spans="1:16" x14ac:dyDescent="0.55000000000000004">
      <c r="A29" s="48" t="s">
        <v>3445</v>
      </c>
      <c r="B29" s="48" t="s">
        <v>3426</v>
      </c>
      <c r="C29" s="47" t="s">
        <v>967</v>
      </c>
      <c r="D29" s="47" t="s">
        <v>967</v>
      </c>
      <c r="E29" s="47" t="s">
        <v>983</v>
      </c>
      <c r="F29" s="48" t="s">
        <v>4</v>
      </c>
      <c r="G29" s="45">
        <v>60000</v>
      </c>
      <c r="H29" s="47" t="s">
        <v>524</v>
      </c>
      <c r="J29" s="47" t="s">
        <v>523</v>
      </c>
      <c r="L29" s="47" t="s">
        <v>524</v>
      </c>
      <c r="M29" s="47" t="s">
        <v>4</v>
      </c>
      <c r="N29" s="47" t="s">
        <v>3427</v>
      </c>
      <c r="O29" s="47" t="s">
        <v>1081</v>
      </c>
      <c r="P29" s="47" t="s">
        <v>970</v>
      </c>
    </row>
    <row r="30" spans="1:16" x14ac:dyDescent="0.55000000000000004">
      <c r="A30" s="48" t="s">
        <v>3446</v>
      </c>
      <c r="B30" s="48" t="s">
        <v>3426</v>
      </c>
      <c r="C30" s="47" t="s">
        <v>967</v>
      </c>
      <c r="D30" s="47" t="s">
        <v>967</v>
      </c>
      <c r="E30" s="47" t="s">
        <v>984</v>
      </c>
      <c r="F30" s="48" t="s">
        <v>4</v>
      </c>
      <c r="G30" s="45">
        <v>10000</v>
      </c>
      <c r="H30" s="47" t="s">
        <v>524</v>
      </c>
      <c r="J30" s="47" t="s">
        <v>523</v>
      </c>
      <c r="L30" s="47" t="s">
        <v>524</v>
      </c>
      <c r="M30" s="47" t="s">
        <v>4</v>
      </c>
      <c r="N30" s="47" t="s">
        <v>3427</v>
      </c>
      <c r="O30" s="47" t="s">
        <v>1081</v>
      </c>
      <c r="P30" s="47" t="s">
        <v>970</v>
      </c>
    </row>
    <row r="31" spans="1:16" x14ac:dyDescent="0.55000000000000004">
      <c r="A31" s="48" t="s">
        <v>3447</v>
      </c>
      <c r="B31" s="48" t="s">
        <v>3426</v>
      </c>
      <c r="C31" s="47" t="s">
        <v>967</v>
      </c>
      <c r="D31" s="47" t="s">
        <v>967</v>
      </c>
      <c r="E31" s="47" t="s">
        <v>985</v>
      </c>
      <c r="F31" s="48" t="s">
        <v>4</v>
      </c>
      <c r="G31" s="45">
        <v>10000</v>
      </c>
      <c r="H31" s="47" t="s">
        <v>524</v>
      </c>
      <c r="J31" s="47" t="s">
        <v>523</v>
      </c>
      <c r="L31" s="47" t="s">
        <v>524</v>
      </c>
      <c r="M31" s="47" t="s">
        <v>4</v>
      </c>
      <c r="N31" s="47" t="s">
        <v>3427</v>
      </c>
      <c r="O31" s="47" t="s">
        <v>1081</v>
      </c>
      <c r="P31" s="47" t="s">
        <v>970</v>
      </c>
    </row>
    <row r="32" spans="1:16" x14ac:dyDescent="0.55000000000000004">
      <c r="A32" s="48" t="s">
        <v>3448</v>
      </c>
      <c r="B32" s="48" t="s">
        <v>3426</v>
      </c>
      <c r="C32" s="47" t="s">
        <v>967</v>
      </c>
      <c r="D32" s="47" t="s">
        <v>967</v>
      </c>
      <c r="E32" s="47" t="s">
        <v>1235</v>
      </c>
      <c r="F32" s="48" t="s">
        <v>4</v>
      </c>
      <c r="G32" s="45">
        <v>10000</v>
      </c>
      <c r="H32" s="47" t="s">
        <v>524</v>
      </c>
      <c r="J32" s="47" t="s">
        <v>523</v>
      </c>
      <c r="L32" s="47" t="s">
        <v>524</v>
      </c>
      <c r="M32" s="47" t="s">
        <v>4</v>
      </c>
      <c r="N32" s="47" t="s">
        <v>3427</v>
      </c>
      <c r="O32" s="47" t="s">
        <v>1081</v>
      </c>
      <c r="P32" s="47" t="s">
        <v>970</v>
      </c>
    </row>
    <row r="33" spans="1:16" x14ac:dyDescent="0.55000000000000004">
      <c r="A33" s="48" t="s">
        <v>3449</v>
      </c>
      <c r="B33" s="48" t="s">
        <v>3426</v>
      </c>
      <c r="C33" s="47" t="s">
        <v>967</v>
      </c>
      <c r="D33" s="47" t="s">
        <v>967</v>
      </c>
      <c r="E33" s="47" t="s">
        <v>1236</v>
      </c>
      <c r="F33" s="48" t="s">
        <v>4</v>
      </c>
      <c r="G33" s="45">
        <v>10000</v>
      </c>
      <c r="H33" s="47" t="s">
        <v>524</v>
      </c>
      <c r="J33" s="47" t="s">
        <v>523</v>
      </c>
      <c r="L33" s="47" t="s">
        <v>524</v>
      </c>
      <c r="M33" s="47" t="s">
        <v>4</v>
      </c>
      <c r="N33" s="47" t="s">
        <v>3427</v>
      </c>
      <c r="O33" s="47" t="s">
        <v>1081</v>
      </c>
      <c r="P33" s="47" t="s">
        <v>970</v>
      </c>
    </row>
    <row r="34" spans="1:16" x14ac:dyDescent="0.55000000000000004">
      <c r="A34" s="48" t="s">
        <v>3450</v>
      </c>
      <c r="B34" s="48" t="s">
        <v>3426</v>
      </c>
      <c r="C34" s="47" t="s">
        <v>967</v>
      </c>
      <c r="D34" s="47" t="s">
        <v>967</v>
      </c>
      <c r="E34" s="47" t="s">
        <v>1237</v>
      </c>
      <c r="F34" s="48" t="s">
        <v>4</v>
      </c>
      <c r="G34" s="45">
        <v>10000</v>
      </c>
      <c r="H34" s="47" t="s">
        <v>524</v>
      </c>
      <c r="J34" s="47" t="s">
        <v>523</v>
      </c>
      <c r="L34" s="47" t="s">
        <v>524</v>
      </c>
      <c r="M34" s="47" t="s">
        <v>4</v>
      </c>
      <c r="N34" s="47" t="s">
        <v>3427</v>
      </c>
      <c r="O34" s="47" t="s">
        <v>1081</v>
      </c>
      <c r="P34" s="47" t="s">
        <v>970</v>
      </c>
    </row>
    <row r="35" spans="1:16" x14ac:dyDescent="0.55000000000000004">
      <c r="A35" s="48" t="s">
        <v>3451</v>
      </c>
      <c r="B35" s="48" t="s">
        <v>3426</v>
      </c>
      <c r="C35" s="47" t="s">
        <v>967</v>
      </c>
      <c r="D35" s="47" t="s">
        <v>967</v>
      </c>
      <c r="E35" s="47" t="s">
        <v>1238</v>
      </c>
      <c r="F35" s="48" t="s">
        <v>4</v>
      </c>
      <c r="G35" s="45">
        <v>2500</v>
      </c>
      <c r="H35" s="47" t="s">
        <v>524</v>
      </c>
      <c r="J35" s="47" t="s">
        <v>523</v>
      </c>
      <c r="L35" s="47" t="s">
        <v>524</v>
      </c>
      <c r="M35" s="47" t="s">
        <v>4</v>
      </c>
      <c r="N35" s="47" t="s">
        <v>3427</v>
      </c>
      <c r="O35" s="47" t="s">
        <v>1081</v>
      </c>
      <c r="P35" s="47" t="s">
        <v>970</v>
      </c>
    </row>
    <row r="36" spans="1:16" x14ac:dyDescent="0.55000000000000004">
      <c r="A36" s="48" t="s">
        <v>3452</v>
      </c>
      <c r="B36" s="48" t="s">
        <v>3426</v>
      </c>
      <c r="C36" s="47" t="s">
        <v>967</v>
      </c>
      <c r="D36" s="47" t="s">
        <v>967</v>
      </c>
      <c r="E36" s="47" t="s">
        <v>1239</v>
      </c>
      <c r="F36" s="48" t="s">
        <v>4</v>
      </c>
      <c r="G36" s="45">
        <v>10000</v>
      </c>
      <c r="H36" s="47" t="s">
        <v>524</v>
      </c>
      <c r="J36" s="47" t="s">
        <v>523</v>
      </c>
      <c r="L36" s="47" t="s">
        <v>524</v>
      </c>
      <c r="M36" s="47" t="s">
        <v>4</v>
      </c>
      <c r="N36" s="47" t="s">
        <v>3427</v>
      </c>
      <c r="O36" s="47" t="s">
        <v>1081</v>
      </c>
      <c r="P36" s="47" t="s">
        <v>970</v>
      </c>
    </row>
    <row r="37" spans="1:16" x14ac:dyDescent="0.55000000000000004">
      <c r="A37" s="48" t="s">
        <v>3453</v>
      </c>
      <c r="B37" s="48" t="s">
        <v>3426</v>
      </c>
      <c r="C37" s="47" t="s">
        <v>967</v>
      </c>
      <c r="D37" s="47" t="s">
        <v>967</v>
      </c>
      <c r="E37" s="47" t="s">
        <v>1240</v>
      </c>
      <c r="F37" s="48" t="s">
        <v>4</v>
      </c>
      <c r="G37" s="45">
        <v>10000</v>
      </c>
      <c r="H37" s="47" t="s">
        <v>524</v>
      </c>
      <c r="J37" s="47" t="s">
        <v>523</v>
      </c>
      <c r="L37" s="47" t="s">
        <v>524</v>
      </c>
      <c r="M37" s="47" t="s">
        <v>4</v>
      </c>
      <c r="N37" s="47" t="s">
        <v>3427</v>
      </c>
      <c r="O37" s="47" t="s">
        <v>1081</v>
      </c>
      <c r="P37" s="47" t="s">
        <v>970</v>
      </c>
    </row>
    <row r="38" spans="1:16" x14ac:dyDescent="0.55000000000000004">
      <c r="A38" s="48" t="s">
        <v>3454</v>
      </c>
      <c r="B38" s="48" t="s">
        <v>3426</v>
      </c>
      <c r="C38" s="47" t="s">
        <v>967</v>
      </c>
      <c r="D38" s="47" t="s">
        <v>967</v>
      </c>
      <c r="E38" s="47" t="s">
        <v>1241</v>
      </c>
      <c r="F38" s="48" t="s">
        <v>4</v>
      </c>
      <c r="G38" s="45">
        <v>1500</v>
      </c>
      <c r="H38" s="47" t="s">
        <v>524</v>
      </c>
      <c r="J38" s="47" t="s">
        <v>523</v>
      </c>
      <c r="L38" s="47" t="s">
        <v>524</v>
      </c>
      <c r="M38" s="47" t="s">
        <v>4</v>
      </c>
      <c r="N38" s="47" t="s">
        <v>3427</v>
      </c>
      <c r="O38" s="47" t="s">
        <v>1081</v>
      </c>
      <c r="P38" s="47" t="s">
        <v>970</v>
      </c>
    </row>
    <row r="39" spans="1:16" x14ac:dyDescent="0.55000000000000004">
      <c r="A39" s="48" t="s">
        <v>3455</v>
      </c>
      <c r="B39" s="48" t="s">
        <v>3426</v>
      </c>
      <c r="C39" s="47" t="s">
        <v>967</v>
      </c>
      <c r="D39" s="47" t="s">
        <v>967</v>
      </c>
      <c r="E39" s="47" t="s">
        <v>986</v>
      </c>
      <c r="F39" s="48" t="s">
        <v>4</v>
      </c>
      <c r="G39" s="45">
        <v>54000</v>
      </c>
      <c r="H39" s="47" t="s">
        <v>524</v>
      </c>
      <c r="J39" s="47" t="s">
        <v>523</v>
      </c>
      <c r="L39" s="47" t="s">
        <v>524</v>
      </c>
      <c r="M39" s="47" t="s">
        <v>4</v>
      </c>
      <c r="N39" s="47" t="s">
        <v>3427</v>
      </c>
      <c r="O39" s="47" t="s">
        <v>1081</v>
      </c>
      <c r="P39" s="47" t="s">
        <v>970</v>
      </c>
    </row>
    <row r="40" spans="1:16" x14ac:dyDescent="0.55000000000000004">
      <c r="A40" s="48" t="s">
        <v>3456</v>
      </c>
      <c r="B40" s="48" t="s">
        <v>3426</v>
      </c>
      <c r="C40" s="47" t="s">
        <v>967</v>
      </c>
      <c r="D40" s="47" t="s">
        <v>967</v>
      </c>
      <c r="E40" s="47" t="s">
        <v>987</v>
      </c>
      <c r="F40" s="48" t="s">
        <v>4</v>
      </c>
      <c r="G40" s="45">
        <v>10000</v>
      </c>
      <c r="H40" s="47" t="s">
        <v>524</v>
      </c>
      <c r="J40" s="47" t="s">
        <v>523</v>
      </c>
      <c r="L40" s="47" t="s">
        <v>524</v>
      </c>
      <c r="M40" s="47" t="s">
        <v>4</v>
      </c>
      <c r="N40" s="47" t="s">
        <v>3457</v>
      </c>
      <c r="O40" s="47" t="s">
        <v>1081</v>
      </c>
      <c r="P40" s="47" t="s">
        <v>970</v>
      </c>
    </row>
    <row r="41" spans="1:16" x14ac:dyDescent="0.55000000000000004">
      <c r="A41" s="48" t="s">
        <v>3458</v>
      </c>
      <c r="B41" s="48" t="s">
        <v>3426</v>
      </c>
      <c r="C41" s="47" t="s">
        <v>967</v>
      </c>
      <c r="D41" s="47" t="s">
        <v>967</v>
      </c>
      <c r="E41" s="47" t="s">
        <v>988</v>
      </c>
      <c r="F41" s="48" t="s">
        <v>4</v>
      </c>
      <c r="G41" s="45">
        <v>10000</v>
      </c>
      <c r="H41" s="47" t="s">
        <v>524</v>
      </c>
      <c r="J41" s="47" t="s">
        <v>523</v>
      </c>
      <c r="L41" s="47" t="s">
        <v>524</v>
      </c>
      <c r="M41" s="47" t="s">
        <v>4</v>
      </c>
      <c r="N41" s="47" t="s">
        <v>3457</v>
      </c>
      <c r="O41" s="47" t="s">
        <v>1081</v>
      </c>
      <c r="P41" s="47" t="s">
        <v>970</v>
      </c>
    </row>
    <row r="42" spans="1:16" x14ac:dyDescent="0.55000000000000004">
      <c r="A42" s="48" t="s">
        <v>3459</v>
      </c>
      <c r="B42" s="48" t="s">
        <v>3426</v>
      </c>
      <c r="C42" s="47" t="s">
        <v>967</v>
      </c>
      <c r="D42" s="47" t="s">
        <v>967</v>
      </c>
      <c r="E42" s="47" t="s">
        <v>989</v>
      </c>
      <c r="F42" s="48" t="s">
        <v>4</v>
      </c>
      <c r="G42" s="45">
        <v>10000</v>
      </c>
      <c r="H42" s="47" t="s">
        <v>524</v>
      </c>
      <c r="J42" s="47" t="s">
        <v>523</v>
      </c>
      <c r="L42" s="47" t="s">
        <v>524</v>
      </c>
      <c r="M42" s="47" t="s">
        <v>4</v>
      </c>
      <c r="N42" s="47" t="s">
        <v>3457</v>
      </c>
      <c r="O42" s="47" t="s">
        <v>1081</v>
      </c>
      <c r="P42" s="47" t="s">
        <v>970</v>
      </c>
    </row>
    <row r="43" spans="1:16" x14ac:dyDescent="0.55000000000000004">
      <c r="A43" s="48" t="s">
        <v>3460</v>
      </c>
      <c r="B43" s="48" t="s">
        <v>3426</v>
      </c>
      <c r="C43" s="47" t="s">
        <v>967</v>
      </c>
      <c r="D43" s="47" t="s">
        <v>967</v>
      </c>
      <c r="E43" s="47" t="s">
        <v>990</v>
      </c>
      <c r="F43" s="48" t="s">
        <v>4</v>
      </c>
      <c r="G43" s="45">
        <v>10000</v>
      </c>
      <c r="H43" s="47" t="s">
        <v>524</v>
      </c>
      <c r="J43" s="47" t="s">
        <v>523</v>
      </c>
      <c r="L43" s="47" t="s">
        <v>524</v>
      </c>
      <c r="M43" s="47" t="s">
        <v>4</v>
      </c>
      <c r="N43" s="47" t="s">
        <v>3457</v>
      </c>
      <c r="O43" s="47" t="s">
        <v>1081</v>
      </c>
      <c r="P43" s="47" t="s">
        <v>970</v>
      </c>
    </row>
    <row r="44" spans="1:16" x14ac:dyDescent="0.55000000000000004">
      <c r="A44" s="48" t="s">
        <v>3461</v>
      </c>
      <c r="B44" s="48" t="s">
        <v>3426</v>
      </c>
      <c r="C44" s="47" t="s">
        <v>967</v>
      </c>
      <c r="D44" s="47" t="s">
        <v>967</v>
      </c>
      <c r="E44" s="47" t="s">
        <v>991</v>
      </c>
      <c r="F44" s="48" t="s">
        <v>4</v>
      </c>
      <c r="G44" s="45">
        <v>10000</v>
      </c>
      <c r="H44" s="47" t="s">
        <v>524</v>
      </c>
      <c r="J44" s="47" t="s">
        <v>523</v>
      </c>
      <c r="L44" s="47" t="s">
        <v>524</v>
      </c>
      <c r="M44" s="47" t="s">
        <v>4</v>
      </c>
      <c r="N44" s="47" t="s">
        <v>3457</v>
      </c>
      <c r="O44" s="47" t="s">
        <v>1081</v>
      </c>
      <c r="P44" s="47" t="s">
        <v>970</v>
      </c>
    </row>
    <row r="45" spans="1:16" x14ac:dyDescent="0.55000000000000004">
      <c r="A45" s="48" t="s">
        <v>3462</v>
      </c>
      <c r="B45" s="48" t="s">
        <v>3426</v>
      </c>
      <c r="C45" s="47" t="s">
        <v>967</v>
      </c>
      <c r="D45" s="47" t="s">
        <v>967</v>
      </c>
      <c r="E45" s="47" t="s">
        <v>992</v>
      </c>
      <c r="F45" s="48" t="s">
        <v>4</v>
      </c>
      <c r="G45" s="45">
        <v>10000</v>
      </c>
      <c r="H45" s="47" t="s">
        <v>524</v>
      </c>
      <c r="J45" s="47" t="s">
        <v>523</v>
      </c>
      <c r="L45" s="47" t="s">
        <v>524</v>
      </c>
      <c r="M45" s="47" t="s">
        <v>4</v>
      </c>
      <c r="N45" s="47" t="s">
        <v>3457</v>
      </c>
      <c r="O45" s="47" t="s">
        <v>1081</v>
      </c>
      <c r="P45" s="47" t="s">
        <v>970</v>
      </c>
    </row>
    <row r="46" spans="1:16" x14ac:dyDescent="0.55000000000000004">
      <c r="A46" s="48" t="s">
        <v>3463</v>
      </c>
      <c r="B46" s="48" t="s">
        <v>3426</v>
      </c>
      <c r="C46" s="47" t="s">
        <v>967</v>
      </c>
      <c r="D46" s="47" t="s">
        <v>967</v>
      </c>
      <c r="E46" s="47" t="s">
        <v>993</v>
      </c>
      <c r="F46" s="48" t="s">
        <v>4</v>
      </c>
      <c r="G46" s="45">
        <v>10000</v>
      </c>
      <c r="H46" s="47" t="s">
        <v>524</v>
      </c>
      <c r="J46" s="47" t="s">
        <v>523</v>
      </c>
      <c r="L46" s="47" t="s">
        <v>524</v>
      </c>
      <c r="M46" s="47" t="s">
        <v>4</v>
      </c>
      <c r="N46" s="47" t="s">
        <v>3457</v>
      </c>
      <c r="O46" s="47" t="s">
        <v>1081</v>
      </c>
      <c r="P46" s="47" t="s">
        <v>970</v>
      </c>
    </row>
    <row r="47" spans="1:16" x14ac:dyDescent="0.55000000000000004">
      <c r="A47" s="48" t="s">
        <v>3464</v>
      </c>
      <c r="B47" s="48" t="s">
        <v>3426</v>
      </c>
      <c r="C47" s="47" t="s">
        <v>967</v>
      </c>
      <c r="D47" s="47" t="s">
        <v>967</v>
      </c>
      <c r="E47" s="47" t="s">
        <v>994</v>
      </c>
      <c r="F47" s="48" t="s">
        <v>4</v>
      </c>
      <c r="G47" s="45">
        <v>10000</v>
      </c>
      <c r="H47" s="47" t="s">
        <v>524</v>
      </c>
      <c r="J47" s="47" t="s">
        <v>523</v>
      </c>
      <c r="L47" s="47" t="s">
        <v>524</v>
      </c>
      <c r="M47" s="47" t="s">
        <v>4</v>
      </c>
      <c r="N47" s="47" t="s">
        <v>3457</v>
      </c>
      <c r="O47" s="47" t="s">
        <v>1081</v>
      </c>
      <c r="P47" s="47" t="s">
        <v>970</v>
      </c>
    </row>
    <row r="48" spans="1:16" x14ac:dyDescent="0.55000000000000004">
      <c r="A48" s="48" t="s">
        <v>3465</v>
      </c>
      <c r="B48" s="48" t="s">
        <v>3426</v>
      </c>
      <c r="C48" s="47" t="s">
        <v>967</v>
      </c>
      <c r="D48" s="47" t="s">
        <v>967</v>
      </c>
      <c r="E48" s="47" t="s">
        <v>996</v>
      </c>
      <c r="F48" s="48" t="s">
        <v>4</v>
      </c>
      <c r="G48" s="45">
        <v>10000</v>
      </c>
      <c r="H48" s="47" t="s">
        <v>524</v>
      </c>
      <c r="J48" s="47" t="s">
        <v>523</v>
      </c>
      <c r="L48" s="47" t="s">
        <v>524</v>
      </c>
      <c r="M48" s="47" t="s">
        <v>4</v>
      </c>
      <c r="N48" s="47" t="s">
        <v>3457</v>
      </c>
      <c r="O48" s="47" t="s">
        <v>1081</v>
      </c>
      <c r="P48" s="47" t="s">
        <v>970</v>
      </c>
    </row>
    <row r="49" spans="1:16" x14ac:dyDescent="0.55000000000000004">
      <c r="A49" s="48" t="s">
        <v>3466</v>
      </c>
      <c r="B49" s="48" t="s">
        <v>3426</v>
      </c>
      <c r="C49" s="47" t="s">
        <v>967</v>
      </c>
      <c r="D49" s="47" t="s">
        <v>967</v>
      </c>
      <c r="E49" s="47" t="s">
        <v>998</v>
      </c>
      <c r="F49" s="48" t="s">
        <v>4</v>
      </c>
      <c r="G49" s="45">
        <v>10000</v>
      </c>
      <c r="H49" s="47" t="s">
        <v>524</v>
      </c>
      <c r="J49" s="47" t="s">
        <v>523</v>
      </c>
      <c r="L49" s="47" t="s">
        <v>524</v>
      </c>
      <c r="M49" s="47" t="s">
        <v>4</v>
      </c>
      <c r="N49" s="47" t="s">
        <v>3457</v>
      </c>
      <c r="O49" s="47" t="s">
        <v>1081</v>
      </c>
      <c r="P49" s="47" t="s">
        <v>970</v>
      </c>
    </row>
    <row r="50" spans="1:16" x14ac:dyDescent="0.55000000000000004">
      <c r="A50" s="48" t="s">
        <v>3467</v>
      </c>
      <c r="B50" s="48" t="s">
        <v>3426</v>
      </c>
      <c r="C50" s="47" t="s">
        <v>967</v>
      </c>
      <c r="D50" s="47" t="s">
        <v>967</v>
      </c>
      <c r="E50" s="47" t="s">
        <v>999</v>
      </c>
      <c r="F50" s="48" t="s">
        <v>4</v>
      </c>
      <c r="G50" s="45">
        <v>10000</v>
      </c>
      <c r="H50" s="47" t="s">
        <v>524</v>
      </c>
      <c r="J50" s="47" t="s">
        <v>523</v>
      </c>
      <c r="L50" s="47" t="s">
        <v>524</v>
      </c>
      <c r="M50" s="47" t="s">
        <v>4</v>
      </c>
      <c r="N50" s="47" t="s">
        <v>3457</v>
      </c>
      <c r="O50" s="47" t="s">
        <v>1081</v>
      </c>
      <c r="P50" s="47" t="s">
        <v>970</v>
      </c>
    </row>
    <row r="51" spans="1:16" x14ac:dyDescent="0.55000000000000004">
      <c r="A51" s="48" t="s">
        <v>3468</v>
      </c>
      <c r="B51" s="48" t="s">
        <v>3426</v>
      </c>
      <c r="C51" s="47" t="s">
        <v>967</v>
      </c>
      <c r="D51" s="47" t="s">
        <v>967</v>
      </c>
      <c r="E51" s="47" t="s">
        <v>1000</v>
      </c>
      <c r="F51" s="48" t="s">
        <v>4</v>
      </c>
      <c r="G51" s="45">
        <v>10000</v>
      </c>
      <c r="H51" s="47" t="s">
        <v>524</v>
      </c>
      <c r="J51" s="47" t="s">
        <v>523</v>
      </c>
      <c r="L51" s="47" t="s">
        <v>524</v>
      </c>
      <c r="M51" s="47" t="s">
        <v>4</v>
      </c>
      <c r="N51" s="47" t="s">
        <v>3457</v>
      </c>
      <c r="O51" s="47" t="s">
        <v>1081</v>
      </c>
      <c r="P51" s="47" t="s">
        <v>970</v>
      </c>
    </row>
    <row r="52" spans="1:16" x14ac:dyDescent="0.55000000000000004">
      <c r="A52" s="48" t="s">
        <v>3469</v>
      </c>
      <c r="B52" s="48" t="s">
        <v>3426</v>
      </c>
      <c r="C52" s="47" t="s">
        <v>967</v>
      </c>
      <c r="D52" s="47" t="s">
        <v>967</v>
      </c>
      <c r="E52" s="47" t="s">
        <v>1001</v>
      </c>
      <c r="F52" s="48" t="s">
        <v>4</v>
      </c>
      <c r="G52" s="45">
        <v>10000</v>
      </c>
      <c r="H52" s="47" t="s">
        <v>524</v>
      </c>
      <c r="J52" s="47" t="s">
        <v>523</v>
      </c>
      <c r="L52" s="47" t="s">
        <v>524</v>
      </c>
      <c r="M52" s="47" t="s">
        <v>4</v>
      </c>
      <c r="N52" s="47" t="s">
        <v>3457</v>
      </c>
      <c r="O52" s="47" t="s">
        <v>1081</v>
      </c>
      <c r="P52" s="47" t="s">
        <v>970</v>
      </c>
    </row>
    <row r="53" spans="1:16" x14ac:dyDescent="0.55000000000000004">
      <c r="A53" s="48" t="s">
        <v>3470</v>
      </c>
      <c r="B53" s="48" t="s">
        <v>3426</v>
      </c>
      <c r="C53" s="47" t="s">
        <v>967</v>
      </c>
      <c r="D53" s="47" t="s">
        <v>967</v>
      </c>
      <c r="E53" s="47" t="s">
        <v>1002</v>
      </c>
      <c r="F53" s="48" t="s">
        <v>4</v>
      </c>
      <c r="G53" s="45">
        <v>10000</v>
      </c>
      <c r="H53" s="47" t="s">
        <v>524</v>
      </c>
      <c r="J53" s="47" t="s">
        <v>523</v>
      </c>
      <c r="L53" s="47" t="s">
        <v>524</v>
      </c>
      <c r="M53" s="47" t="s">
        <v>4</v>
      </c>
      <c r="N53" s="47" t="s">
        <v>3457</v>
      </c>
      <c r="O53" s="47" t="s">
        <v>1081</v>
      </c>
      <c r="P53" s="47" t="s">
        <v>970</v>
      </c>
    </row>
    <row r="54" spans="1:16" x14ac:dyDescent="0.55000000000000004">
      <c r="A54" s="48" t="s">
        <v>3471</v>
      </c>
      <c r="B54" s="48" t="s">
        <v>3426</v>
      </c>
      <c r="C54" s="47" t="s">
        <v>967</v>
      </c>
      <c r="D54" s="47" t="s">
        <v>967</v>
      </c>
      <c r="E54" s="47" t="s">
        <v>1003</v>
      </c>
      <c r="F54" s="48" t="s">
        <v>4</v>
      </c>
      <c r="G54" s="45">
        <v>10000</v>
      </c>
      <c r="H54" s="47" t="s">
        <v>524</v>
      </c>
      <c r="J54" s="47" t="s">
        <v>523</v>
      </c>
      <c r="L54" s="47" t="s">
        <v>524</v>
      </c>
      <c r="M54" s="47" t="s">
        <v>4</v>
      </c>
      <c r="N54" s="47" t="s">
        <v>3457</v>
      </c>
      <c r="O54" s="47" t="s">
        <v>1081</v>
      </c>
      <c r="P54" s="47" t="s">
        <v>970</v>
      </c>
    </row>
    <row r="55" spans="1:16" x14ac:dyDescent="0.55000000000000004">
      <c r="A55" s="48" t="s">
        <v>3472</v>
      </c>
      <c r="B55" s="48" t="s">
        <v>3426</v>
      </c>
      <c r="C55" s="47" t="s">
        <v>967</v>
      </c>
      <c r="D55" s="47" t="s">
        <v>967</v>
      </c>
      <c r="E55" s="47" t="s">
        <v>1004</v>
      </c>
      <c r="F55" s="48" t="s">
        <v>4</v>
      </c>
      <c r="G55" s="45">
        <v>10000</v>
      </c>
      <c r="H55" s="47" t="s">
        <v>524</v>
      </c>
      <c r="J55" s="47" t="s">
        <v>523</v>
      </c>
      <c r="L55" s="47" t="s">
        <v>524</v>
      </c>
      <c r="M55" s="47" t="s">
        <v>4</v>
      </c>
      <c r="N55" s="47" t="s">
        <v>3457</v>
      </c>
      <c r="O55" s="47" t="s">
        <v>1081</v>
      </c>
      <c r="P55" s="47" t="s">
        <v>970</v>
      </c>
    </row>
    <row r="56" spans="1:16" x14ac:dyDescent="0.55000000000000004">
      <c r="A56" s="48" t="s">
        <v>3473</v>
      </c>
      <c r="B56" s="48" t="s">
        <v>3426</v>
      </c>
      <c r="C56" s="47" t="s">
        <v>967</v>
      </c>
      <c r="D56" s="47" t="s">
        <v>967</v>
      </c>
      <c r="E56" s="47" t="s">
        <v>1006</v>
      </c>
      <c r="F56" s="48" t="s">
        <v>4</v>
      </c>
      <c r="G56" s="45">
        <v>10000</v>
      </c>
      <c r="H56" s="47" t="s">
        <v>524</v>
      </c>
      <c r="J56" s="47" t="s">
        <v>523</v>
      </c>
      <c r="L56" s="47" t="s">
        <v>524</v>
      </c>
      <c r="M56" s="47" t="s">
        <v>4</v>
      </c>
      <c r="N56" s="47" t="s">
        <v>3457</v>
      </c>
      <c r="O56" s="47" t="s">
        <v>1081</v>
      </c>
      <c r="P56" s="47" t="s">
        <v>970</v>
      </c>
    </row>
    <row r="57" spans="1:16" x14ac:dyDescent="0.55000000000000004">
      <c r="A57" s="48" t="s">
        <v>3474</v>
      </c>
      <c r="B57" s="48" t="s">
        <v>3426</v>
      </c>
      <c r="C57" s="47" t="s">
        <v>967</v>
      </c>
      <c r="D57" s="47" t="s">
        <v>967</v>
      </c>
      <c r="E57" s="47" t="s">
        <v>1245</v>
      </c>
      <c r="F57" s="48" t="s">
        <v>4</v>
      </c>
      <c r="G57" s="45">
        <v>10000</v>
      </c>
      <c r="H57" s="47" t="s">
        <v>524</v>
      </c>
      <c r="J57" s="47" t="s">
        <v>523</v>
      </c>
      <c r="L57" s="47" t="s">
        <v>524</v>
      </c>
      <c r="M57" s="47" t="s">
        <v>4</v>
      </c>
      <c r="N57" s="47" t="s">
        <v>3457</v>
      </c>
      <c r="O57" s="47" t="s">
        <v>1081</v>
      </c>
      <c r="P57" s="47" t="s">
        <v>970</v>
      </c>
    </row>
    <row r="58" spans="1:16" x14ac:dyDescent="0.55000000000000004">
      <c r="A58" s="48" t="s">
        <v>3475</v>
      </c>
      <c r="B58" s="48" t="s">
        <v>3426</v>
      </c>
      <c r="C58" s="47" t="s">
        <v>967</v>
      </c>
      <c r="D58" s="47" t="s">
        <v>967</v>
      </c>
      <c r="E58" s="47" t="s">
        <v>1007</v>
      </c>
      <c r="F58" s="48" t="s">
        <v>4</v>
      </c>
      <c r="G58" s="45">
        <v>10000</v>
      </c>
      <c r="H58" s="47" t="s">
        <v>524</v>
      </c>
      <c r="J58" s="47" t="s">
        <v>523</v>
      </c>
      <c r="L58" s="47" t="s">
        <v>524</v>
      </c>
      <c r="M58" s="47" t="s">
        <v>4</v>
      </c>
      <c r="N58" s="47" t="s">
        <v>3457</v>
      </c>
      <c r="O58" s="47" t="s">
        <v>1081</v>
      </c>
      <c r="P58" s="47" t="s">
        <v>970</v>
      </c>
    </row>
    <row r="59" spans="1:16" x14ac:dyDescent="0.55000000000000004">
      <c r="A59" s="48" t="s">
        <v>3476</v>
      </c>
      <c r="B59" s="48" t="s">
        <v>3426</v>
      </c>
      <c r="C59" s="47" t="s">
        <v>967</v>
      </c>
      <c r="D59" s="47" t="s">
        <v>967</v>
      </c>
      <c r="E59" s="47" t="s">
        <v>1008</v>
      </c>
      <c r="F59" s="48" t="s">
        <v>4</v>
      </c>
      <c r="G59" s="45">
        <v>10000</v>
      </c>
      <c r="H59" s="47" t="s">
        <v>524</v>
      </c>
      <c r="J59" s="47" t="s">
        <v>523</v>
      </c>
      <c r="L59" s="47" t="s">
        <v>524</v>
      </c>
      <c r="M59" s="47" t="s">
        <v>4</v>
      </c>
      <c r="N59" s="47" t="s">
        <v>3457</v>
      </c>
      <c r="O59" s="47" t="s">
        <v>1081</v>
      </c>
      <c r="P59" s="47" t="s">
        <v>970</v>
      </c>
    </row>
    <row r="60" spans="1:16" x14ac:dyDescent="0.55000000000000004">
      <c r="A60" s="48" t="s">
        <v>3477</v>
      </c>
      <c r="B60" s="48" t="s">
        <v>3426</v>
      </c>
      <c r="C60" s="47" t="s">
        <v>967</v>
      </c>
      <c r="D60" s="47" t="s">
        <v>967</v>
      </c>
      <c r="E60" s="47" t="s">
        <v>1065</v>
      </c>
      <c r="F60" s="48" t="s">
        <v>4</v>
      </c>
      <c r="G60" s="45">
        <v>60000</v>
      </c>
      <c r="H60" s="47" t="s">
        <v>524</v>
      </c>
      <c r="J60" s="47" t="s">
        <v>523</v>
      </c>
      <c r="L60" s="47" t="s">
        <v>524</v>
      </c>
      <c r="M60" s="47" t="s">
        <v>4</v>
      </c>
      <c r="N60" s="47" t="s">
        <v>3457</v>
      </c>
      <c r="O60" s="47" t="s">
        <v>1081</v>
      </c>
      <c r="P60" s="47" t="s">
        <v>970</v>
      </c>
    </row>
    <row r="61" spans="1:16" x14ac:dyDescent="0.55000000000000004">
      <c r="A61" s="48" t="s">
        <v>3478</v>
      </c>
      <c r="B61" s="48" t="s">
        <v>3426</v>
      </c>
      <c r="C61" s="47" t="s">
        <v>967</v>
      </c>
      <c r="D61" s="47" t="s">
        <v>967</v>
      </c>
      <c r="E61" s="47" t="s">
        <v>1066</v>
      </c>
      <c r="F61" s="48" t="s">
        <v>4</v>
      </c>
      <c r="G61" s="45">
        <v>114000</v>
      </c>
      <c r="H61" s="47" t="s">
        <v>524</v>
      </c>
      <c r="J61" s="47" t="s">
        <v>523</v>
      </c>
      <c r="L61" s="47" t="s">
        <v>524</v>
      </c>
      <c r="M61" s="47" t="s">
        <v>4</v>
      </c>
      <c r="N61" s="47" t="s">
        <v>3457</v>
      </c>
      <c r="O61" s="47" t="s">
        <v>1081</v>
      </c>
      <c r="P61" s="47" t="s">
        <v>970</v>
      </c>
    </row>
    <row r="62" spans="1:16" x14ac:dyDescent="0.55000000000000004">
      <c r="A62" s="48" t="s">
        <v>3479</v>
      </c>
      <c r="B62" s="48" t="s">
        <v>3426</v>
      </c>
      <c r="C62" s="47" t="s">
        <v>967</v>
      </c>
      <c r="D62" s="47" t="s">
        <v>967</v>
      </c>
      <c r="E62" s="47" t="s">
        <v>1071</v>
      </c>
      <c r="F62" s="48" t="s">
        <v>4</v>
      </c>
      <c r="G62" s="45">
        <v>114000</v>
      </c>
      <c r="H62" s="47" t="s">
        <v>524</v>
      </c>
      <c r="J62" s="47" t="s">
        <v>523</v>
      </c>
      <c r="L62" s="47" t="s">
        <v>524</v>
      </c>
      <c r="M62" s="47" t="s">
        <v>4</v>
      </c>
      <c r="N62" s="47" t="s">
        <v>3457</v>
      </c>
      <c r="O62" s="47" t="s">
        <v>1081</v>
      </c>
      <c r="P62" s="47" t="s">
        <v>970</v>
      </c>
    </row>
    <row r="63" spans="1:16" x14ac:dyDescent="0.55000000000000004">
      <c r="A63" s="48" t="s">
        <v>3480</v>
      </c>
      <c r="B63" s="48" t="s">
        <v>3426</v>
      </c>
      <c r="C63" s="47" t="s">
        <v>967</v>
      </c>
      <c r="D63" s="47" t="s">
        <v>967</v>
      </c>
      <c r="E63" s="47" t="s">
        <v>1079</v>
      </c>
      <c r="F63" s="48" t="s">
        <v>4</v>
      </c>
      <c r="G63" s="45">
        <v>114000</v>
      </c>
      <c r="H63" s="47" t="s">
        <v>524</v>
      </c>
      <c r="J63" s="47" t="s">
        <v>523</v>
      </c>
      <c r="L63" s="47" t="s">
        <v>524</v>
      </c>
      <c r="M63" s="47" t="s">
        <v>4</v>
      </c>
      <c r="N63" s="47" t="s">
        <v>3457</v>
      </c>
      <c r="O63" s="47" t="s">
        <v>1081</v>
      </c>
      <c r="P63" s="47" t="s">
        <v>970</v>
      </c>
    </row>
    <row r="64" spans="1:16" x14ac:dyDescent="0.55000000000000004">
      <c r="A64" s="48" t="s">
        <v>3481</v>
      </c>
      <c r="B64" s="48" t="s">
        <v>3426</v>
      </c>
      <c r="C64" s="47" t="s">
        <v>967</v>
      </c>
      <c r="D64" s="47" t="s">
        <v>967</v>
      </c>
      <c r="E64" s="47" t="s">
        <v>1102</v>
      </c>
      <c r="F64" s="48" t="s">
        <v>4</v>
      </c>
      <c r="G64" s="45">
        <v>114000</v>
      </c>
      <c r="H64" s="47" t="s">
        <v>524</v>
      </c>
      <c r="J64" s="47" t="s">
        <v>523</v>
      </c>
      <c r="L64" s="47" t="s">
        <v>524</v>
      </c>
      <c r="M64" s="47" t="s">
        <v>4</v>
      </c>
      <c r="N64" s="47" t="s">
        <v>3457</v>
      </c>
      <c r="O64" s="47" t="s">
        <v>1081</v>
      </c>
      <c r="P64" s="47" t="s">
        <v>970</v>
      </c>
    </row>
    <row r="65" spans="1:16" x14ac:dyDescent="0.55000000000000004">
      <c r="A65" s="48" t="s">
        <v>3482</v>
      </c>
      <c r="B65" s="48" t="s">
        <v>3426</v>
      </c>
      <c r="C65" s="47" t="s">
        <v>967</v>
      </c>
      <c r="D65" s="47" t="s">
        <v>967</v>
      </c>
      <c r="E65" s="47" t="s">
        <v>1972</v>
      </c>
      <c r="F65" s="48" t="s">
        <v>4</v>
      </c>
      <c r="G65" s="45">
        <v>980000</v>
      </c>
      <c r="H65" s="47" t="s">
        <v>524</v>
      </c>
      <c r="J65" s="47" t="s">
        <v>523</v>
      </c>
      <c r="L65" s="47" t="s">
        <v>524</v>
      </c>
      <c r="M65" s="47" t="s">
        <v>4</v>
      </c>
      <c r="N65" s="47" t="s">
        <v>3427</v>
      </c>
      <c r="O65" s="47" t="s">
        <v>1081</v>
      </c>
      <c r="P65" s="47" t="s">
        <v>970</v>
      </c>
    </row>
    <row r="66" spans="1:16" x14ac:dyDescent="0.55000000000000004">
      <c r="A66" s="48" t="s">
        <v>3483</v>
      </c>
      <c r="B66" s="48" t="s">
        <v>3426</v>
      </c>
      <c r="C66" s="47" t="s">
        <v>967</v>
      </c>
      <c r="D66" s="47" t="s">
        <v>967</v>
      </c>
      <c r="E66" s="47" t="s">
        <v>1962</v>
      </c>
      <c r="F66" s="48" t="s">
        <v>4</v>
      </c>
      <c r="G66" s="45">
        <v>980000</v>
      </c>
      <c r="H66" s="47" t="s">
        <v>524</v>
      </c>
      <c r="J66" s="47" t="s">
        <v>523</v>
      </c>
      <c r="L66" s="47" t="s">
        <v>524</v>
      </c>
      <c r="M66" s="47" t="s">
        <v>4</v>
      </c>
      <c r="N66" s="47" t="s">
        <v>3427</v>
      </c>
      <c r="O66" s="47" t="s">
        <v>1081</v>
      </c>
      <c r="P66" s="47" t="s">
        <v>970</v>
      </c>
    </row>
    <row r="67" spans="1:16" x14ac:dyDescent="0.55000000000000004">
      <c r="A67" s="48" t="s">
        <v>3484</v>
      </c>
      <c r="B67" s="48" t="s">
        <v>3426</v>
      </c>
      <c r="C67" s="47" t="s">
        <v>967</v>
      </c>
      <c r="D67" s="47" t="s">
        <v>967</v>
      </c>
      <c r="E67" s="47" t="s">
        <v>1103</v>
      </c>
      <c r="F67" s="48" t="s">
        <v>4</v>
      </c>
      <c r="G67" s="45">
        <v>1094000</v>
      </c>
      <c r="H67" s="47" t="s">
        <v>524</v>
      </c>
      <c r="J67" s="47" t="s">
        <v>523</v>
      </c>
      <c r="L67" s="47" t="s">
        <v>524</v>
      </c>
      <c r="M67" s="47" t="s">
        <v>4</v>
      </c>
      <c r="N67" s="47" t="s">
        <v>3457</v>
      </c>
      <c r="O67" s="47" t="s">
        <v>1081</v>
      </c>
      <c r="P67" s="47" t="s">
        <v>970</v>
      </c>
    </row>
    <row r="68" spans="1:16" x14ac:dyDescent="0.55000000000000004">
      <c r="A68" s="48" t="s">
        <v>3485</v>
      </c>
      <c r="B68" s="48" t="s">
        <v>3426</v>
      </c>
      <c r="C68" s="47" t="s">
        <v>967</v>
      </c>
      <c r="D68" s="47" t="s">
        <v>967</v>
      </c>
      <c r="E68" s="47" t="s">
        <v>1104</v>
      </c>
      <c r="F68" s="48" t="s">
        <v>4</v>
      </c>
      <c r="G68" s="45">
        <v>1094000</v>
      </c>
      <c r="H68" s="47" t="s">
        <v>524</v>
      </c>
      <c r="J68" s="47" t="s">
        <v>523</v>
      </c>
      <c r="L68" s="47" t="s">
        <v>524</v>
      </c>
      <c r="M68" s="47" t="s">
        <v>4</v>
      </c>
      <c r="N68" s="47" t="s">
        <v>3457</v>
      </c>
      <c r="O68" s="47" t="s">
        <v>1081</v>
      </c>
      <c r="P68" s="47" t="s">
        <v>970</v>
      </c>
    </row>
    <row r="69" spans="1:16" x14ac:dyDescent="0.55000000000000004">
      <c r="A69" s="48" t="s">
        <v>3486</v>
      </c>
      <c r="B69" s="48" t="s">
        <v>3426</v>
      </c>
      <c r="C69" s="47" t="s">
        <v>967</v>
      </c>
      <c r="D69" s="47" t="s">
        <v>967</v>
      </c>
      <c r="E69" s="47" t="s">
        <v>1159</v>
      </c>
      <c r="F69" s="48" t="s">
        <v>4</v>
      </c>
      <c r="G69" s="45">
        <v>1094000</v>
      </c>
      <c r="H69" s="47" t="s">
        <v>524</v>
      </c>
      <c r="J69" s="47" t="s">
        <v>523</v>
      </c>
      <c r="L69" s="47" t="s">
        <v>524</v>
      </c>
      <c r="M69" s="47" t="s">
        <v>4</v>
      </c>
      <c r="N69" s="47" t="s">
        <v>3457</v>
      </c>
      <c r="O69" s="47" t="s">
        <v>1081</v>
      </c>
      <c r="P69" s="47" t="s">
        <v>970</v>
      </c>
    </row>
    <row r="70" spans="1:16" x14ac:dyDescent="0.55000000000000004">
      <c r="A70" s="48" t="s">
        <v>3487</v>
      </c>
      <c r="B70" s="48" t="s">
        <v>3426</v>
      </c>
      <c r="C70" s="47" t="s">
        <v>967</v>
      </c>
      <c r="D70" s="47" t="s">
        <v>967</v>
      </c>
      <c r="E70" s="47" t="s">
        <v>1160</v>
      </c>
      <c r="F70" s="48" t="s">
        <v>4</v>
      </c>
      <c r="G70" s="45">
        <v>1094000</v>
      </c>
      <c r="H70" s="47" t="s">
        <v>524</v>
      </c>
      <c r="J70" s="47" t="s">
        <v>523</v>
      </c>
      <c r="L70" s="47" t="s">
        <v>524</v>
      </c>
      <c r="M70" s="47" t="s">
        <v>4</v>
      </c>
      <c r="N70" s="47" t="s">
        <v>3457</v>
      </c>
      <c r="O70" s="47" t="s">
        <v>1081</v>
      </c>
      <c r="P70" s="47" t="s">
        <v>970</v>
      </c>
    </row>
    <row r="71" spans="1:16" x14ac:dyDescent="0.55000000000000004">
      <c r="A71" s="48" t="s">
        <v>3488</v>
      </c>
      <c r="B71" s="48" t="s">
        <v>3426</v>
      </c>
      <c r="C71" s="47" t="s">
        <v>967</v>
      </c>
      <c r="D71" s="47" t="s">
        <v>967</v>
      </c>
      <c r="E71" s="47" t="s">
        <v>1162</v>
      </c>
      <c r="F71" s="48" t="s">
        <v>4</v>
      </c>
      <c r="G71" s="45">
        <v>1094000</v>
      </c>
      <c r="H71" s="47" t="s">
        <v>524</v>
      </c>
      <c r="J71" s="47" t="s">
        <v>523</v>
      </c>
      <c r="L71" s="47" t="s">
        <v>524</v>
      </c>
      <c r="M71" s="47" t="s">
        <v>4</v>
      </c>
      <c r="N71" s="47" t="s">
        <v>3457</v>
      </c>
      <c r="O71" s="47" t="s">
        <v>1081</v>
      </c>
      <c r="P71" s="47" t="s">
        <v>970</v>
      </c>
    </row>
    <row r="72" spans="1:16" x14ac:dyDescent="0.55000000000000004">
      <c r="A72" s="48" t="s">
        <v>3489</v>
      </c>
      <c r="B72" s="48" t="s">
        <v>3426</v>
      </c>
      <c r="C72" s="47" t="s">
        <v>967</v>
      </c>
      <c r="D72" s="47" t="s">
        <v>967</v>
      </c>
      <c r="E72" s="47" t="s">
        <v>40</v>
      </c>
      <c r="F72" s="48" t="s">
        <v>4</v>
      </c>
      <c r="G72" s="45">
        <v>1094000</v>
      </c>
      <c r="H72" s="47" t="s">
        <v>524</v>
      </c>
      <c r="J72" s="47" t="s">
        <v>523</v>
      </c>
      <c r="L72" s="47" t="s">
        <v>524</v>
      </c>
      <c r="M72" s="47" t="s">
        <v>4</v>
      </c>
      <c r="N72" s="47" t="s">
        <v>3457</v>
      </c>
      <c r="O72" s="47" t="s">
        <v>1081</v>
      </c>
      <c r="P72" s="47" t="s">
        <v>970</v>
      </c>
    </row>
    <row r="73" spans="1:16" x14ac:dyDescent="0.55000000000000004">
      <c r="A73" s="48" t="s">
        <v>3490</v>
      </c>
      <c r="B73" s="48" t="s">
        <v>3426</v>
      </c>
      <c r="C73" s="47" t="s">
        <v>967</v>
      </c>
      <c r="D73" s="47" t="s">
        <v>967</v>
      </c>
      <c r="E73" s="47" t="s">
        <v>1682</v>
      </c>
      <c r="F73" s="48" t="s">
        <v>4</v>
      </c>
      <c r="G73" s="45">
        <v>-1094000</v>
      </c>
      <c r="H73" s="47" t="s">
        <v>524</v>
      </c>
      <c r="J73" s="47" t="s">
        <v>523</v>
      </c>
      <c r="L73" s="47" t="s">
        <v>524</v>
      </c>
      <c r="M73" s="47" t="s">
        <v>4</v>
      </c>
      <c r="N73" s="47" t="s">
        <v>3457</v>
      </c>
      <c r="O73" s="47" t="s">
        <v>1081</v>
      </c>
      <c r="P73" s="47" t="s">
        <v>970</v>
      </c>
    </row>
    <row r="74" spans="1:16" x14ac:dyDescent="0.55000000000000004">
      <c r="A74" s="48" t="s">
        <v>3491</v>
      </c>
      <c r="B74" s="48" t="s">
        <v>3426</v>
      </c>
      <c r="C74" s="47" t="s">
        <v>967</v>
      </c>
      <c r="D74" s="47" t="s">
        <v>967</v>
      </c>
      <c r="E74" s="47" t="s">
        <v>1165</v>
      </c>
      <c r="F74" s="48" t="s">
        <v>4</v>
      </c>
      <c r="G74" s="45">
        <v>0</v>
      </c>
      <c r="H74" s="47" t="s">
        <v>524</v>
      </c>
      <c r="J74" s="47" t="s">
        <v>523</v>
      </c>
      <c r="L74" s="47" t="s">
        <v>524</v>
      </c>
      <c r="M74" s="47" t="s">
        <v>4</v>
      </c>
      <c r="N74" s="47" t="s">
        <v>3427</v>
      </c>
      <c r="O74" s="47" t="s">
        <v>1081</v>
      </c>
      <c r="P74" s="47" t="s">
        <v>970</v>
      </c>
    </row>
    <row r="75" spans="1:16" x14ac:dyDescent="0.55000000000000004">
      <c r="A75" s="48" t="s">
        <v>3492</v>
      </c>
      <c r="B75" s="48" t="s">
        <v>3426</v>
      </c>
      <c r="C75" s="47" t="s">
        <v>967</v>
      </c>
      <c r="D75" s="47" t="s">
        <v>967</v>
      </c>
      <c r="E75" s="47" t="s">
        <v>1167</v>
      </c>
      <c r="F75" s="48" t="s">
        <v>4</v>
      </c>
      <c r="G75" s="45">
        <v>0</v>
      </c>
      <c r="H75" s="47" t="s">
        <v>524</v>
      </c>
      <c r="J75" s="47" t="s">
        <v>523</v>
      </c>
      <c r="L75" s="47" t="s">
        <v>524</v>
      </c>
      <c r="M75" s="47" t="s">
        <v>4</v>
      </c>
      <c r="N75" s="47" t="s">
        <v>3427</v>
      </c>
      <c r="O75" s="47" t="s">
        <v>1081</v>
      </c>
      <c r="P75" s="47" t="s">
        <v>970</v>
      </c>
    </row>
    <row r="76" spans="1:16" x14ac:dyDescent="0.55000000000000004">
      <c r="A76" s="48" t="s">
        <v>3493</v>
      </c>
      <c r="B76" s="48" t="s">
        <v>3426</v>
      </c>
      <c r="C76" s="47" t="s">
        <v>967</v>
      </c>
      <c r="D76" s="47" t="s">
        <v>967</v>
      </c>
      <c r="E76" s="47" t="s">
        <v>1168</v>
      </c>
      <c r="F76" s="48" t="s">
        <v>4</v>
      </c>
      <c r="G76" s="45">
        <v>0</v>
      </c>
      <c r="H76" s="47" t="s">
        <v>524</v>
      </c>
      <c r="J76" s="47" t="s">
        <v>523</v>
      </c>
      <c r="L76" s="47" t="s">
        <v>524</v>
      </c>
      <c r="M76" s="47" t="s">
        <v>4</v>
      </c>
      <c r="N76" s="47" t="s">
        <v>3427</v>
      </c>
      <c r="O76" s="47" t="s">
        <v>1081</v>
      </c>
      <c r="P76" s="47" t="s">
        <v>970</v>
      </c>
    </row>
    <row r="77" spans="1:16" x14ac:dyDescent="0.55000000000000004">
      <c r="A77" s="48" t="s">
        <v>3494</v>
      </c>
      <c r="B77" s="48" t="s">
        <v>3426</v>
      </c>
      <c r="C77" s="47" t="s">
        <v>967</v>
      </c>
      <c r="D77" s="47" t="s">
        <v>967</v>
      </c>
      <c r="E77" s="47" t="s">
        <v>36</v>
      </c>
      <c r="F77" s="48" t="s">
        <v>4</v>
      </c>
      <c r="G77" s="45">
        <v>0</v>
      </c>
      <c r="H77" s="47" t="s">
        <v>524</v>
      </c>
      <c r="J77" s="47" t="s">
        <v>523</v>
      </c>
      <c r="L77" s="47" t="s">
        <v>524</v>
      </c>
      <c r="M77" s="47" t="s">
        <v>4</v>
      </c>
      <c r="N77" s="47" t="s">
        <v>3427</v>
      </c>
      <c r="O77" s="47" t="s">
        <v>1081</v>
      </c>
      <c r="P77" s="47" t="s">
        <v>970</v>
      </c>
    </row>
    <row r="78" spans="1:16" x14ac:dyDescent="0.55000000000000004">
      <c r="A78" s="48" t="s">
        <v>3495</v>
      </c>
      <c r="B78" s="48" t="s">
        <v>3426</v>
      </c>
      <c r="C78" s="47" t="s">
        <v>967</v>
      </c>
      <c r="D78" s="47" t="s">
        <v>967</v>
      </c>
      <c r="E78" s="47" t="s">
        <v>1174</v>
      </c>
      <c r="F78" s="48" t="s">
        <v>4</v>
      </c>
      <c r="G78" s="45">
        <v>0</v>
      </c>
      <c r="H78" s="47" t="s">
        <v>524</v>
      </c>
      <c r="J78" s="47" t="s">
        <v>523</v>
      </c>
      <c r="L78" s="47" t="s">
        <v>524</v>
      </c>
      <c r="M78" s="47" t="s">
        <v>4</v>
      </c>
      <c r="N78" s="47" t="s">
        <v>3427</v>
      </c>
      <c r="O78" s="47" t="s">
        <v>1081</v>
      </c>
      <c r="P78" s="47" t="s">
        <v>970</v>
      </c>
    </row>
    <row r="79" spans="1:16" x14ac:dyDescent="0.55000000000000004">
      <c r="A79" s="48" t="s">
        <v>3496</v>
      </c>
      <c r="B79" s="48" t="s">
        <v>3426</v>
      </c>
      <c r="C79" s="47" t="s">
        <v>967</v>
      </c>
      <c r="D79" s="47" t="s">
        <v>967</v>
      </c>
      <c r="E79" s="47" t="s">
        <v>1177</v>
      </c>
      <c r="F79" s="48" t="s">
        <v>4</v>
      </c>
      <c r="G79" s="45">
        <v>1</v>
      </c>
      <c r="H79" s="47" t="s">
        <v>524</v>
      </c>
      <c r="J79" s="47" t="s">
        <v>523</v>
      </c>
      <c r="L79" s="47" t="s">
        <v>524</v>
      </c>
      <c r="M79" s="47" t="s">
        <v>4</v>
      </c>
      <c r="N79" s="47" t="s">
        <v>3427</v>
      </c>
      <c r="O79" s="47" t="s">
        <v>1081</v>
      </c>
      <c r="P79" s="47" t="s">
        <v>970</v>
      </c>
    </row>
    <row r="80" spans="1:16" x14ac:dyDescent="0.55000000000000004">
      <c r="A80" s="48" t="s">
        <v>3497</v>
      </c>
      <c r="B80" s="48" t="s">
        <v>3426</v>
      </c>
      <c r="C80" s="47" t="s">
        <v>967</v>
      </c>
      <c r="D80" s="47" t="s">
        <v>967</v>
      </c>
      <c r="E80" s="47" t="s">
        <v>1178</v>
      </c>
      <c r="F80" s="48" t="s">
        <v>4</v>
      </c>
      <c r="G80" s="45">
        <v>1</v>
      </c>
      <c r="H80" s="47" t="s">
        <v>524</v>
      </c>
      <c r="J80" s="47" t="s">
        <v>523</v>
      </c>
      <c r="L80" s="47" t="s">
        <v>524</v>
      </c>
      <c r="M80" s="47" t="s">
        <v>1179</v>
      </c>
      <c r="N80" s="47" t="s">
        <v>3427</v>
      </c>
      <c r="O80" s="47" t="s">
        <v>1081</v>
      </c>
      <c r="P80" s="47" t="s">
        <v>970</v>
      </c>
    </row>
    <row r="81" spans="1:16" x14ac:dyDescent="0.55000000000000004">
      <c r="A81" s="48" t="s">
        <v>3498</v>
      </c>
      <c r="B81" s="48" t="s">
        <v>3426</v>
      </c>
      <c r="C81" s="47" t="s">
        <v>967</v>
      </c>
      <c r="D81" s="47" t="s">
        <v>967</v>
      </c>
      <c r="E81" s="47" t="s">
        <v>1180</v>
      </c>
      <c r="F81" s="48" t="s">
        <v>4</v>
      </c>
      <c r="G81" s="45">
        <v>1094000</v>
      </c>
      <c r="H81" s="47" t="s">
        <v>524</v>
      </c>
      <c r="J81" s="47" t="s">
        <v>523</v>
      </c>
      <c r="L81" s="47" t="s">
        <v>524</v>
      </c>
      <c r="M81" s="47" t="s">
        <v>4</v>
      </c>
      <c r="N81" s="47" t="s">
        <v>3457</v>
      </c>
      <c r="O81" s="47" t="s">
        <v>1081</v>
      </c>
      <c r="P81" s="47" t="s">
        <v>970</v>
      </c>
    </row>
    <row r="82" spans="1:16" x14ac:dyDescent="0.55000000000000004">
      <c r="A82" s="48" t="s">
        <v>3499</v>
      </c>
      <c r="B82" s="48" t="s">
        <v>3426</v>
      </c>
      <c r="C82" s="47" t="s">
        <v>967</v>
      </c>
      <c r="D82" s="47" t="s">
        <v>967</v>
      </c>
      <c r="E82" s="47" t="s">
        <v>1181</v>
      </c>
      <c r="F82" s="48" t="s">
        <v>4</v>
      </c>
      <c r="G82" s="45">
        <v>-10000</v>
      </c>
      <c r="H82" s="47" t="s">
        <v>524</v>
      </c>
      <c r="J82" s="47" t="s">
        <v>523</v>
      </c>
      <c r="L82" s="47" t="s">
        <v>524</v>
      </c>
      <c r="M82" s="47" t="s">
        <v>4</v>
      </c>
      <c r="N82" s="47" t="s">
        <v>3427</v>
      </c>
      <c r="O82" s="47" t="s">
        <v>1081</v>
      </c>
      <c r="P82" s="47" t="s">
        <v>970</v>
      </c>
    </row>
    <row r="83" spans="1:16" x14ac:dyDescent="0.55000000000000004">
      <c r="A83" s="48" t="s">
        <v>3500</v>
      </c>
      <c r="B83" s="48" t="s">
        <v>3426</v>
      </c>
      <c r="C83" s="47" t="s">
        <v>967</v>
      </c>
      <c r="D83" s="47" t="s">
        <v>967</v>
      </c>
      <c r="E83" s="47" t="s">
        <v>1185</v>
      </c>
      <c r="F83" s="48" t="s">
        <v>4</v>
      </c>
      <c r="G83" s="45">
        <v>1084000</v>
      </c>
      <c r="H83" s="47" t="s">
        <v>524</v>
      </c>
      <c r="J83" s="47" t="s">
        <v>523</v>
      </c>
      <c r="L83" s="47" t="s">
        <v>524</v>
      </c>
      <c r="M83" s="47" t="s">
        <v>4</v>
      </c>
      <c r="N83" s="47" t="s">
        <v>3457</v>
      </c>
      <c r="O83" s="47" t="s">
        <v>1081</v>
      </c>
      <c r="P83" s="47" t="s">
        <v>970</v>
      </c>
    </row>
    <row r="84" spans="1:16" x14ac:dyDescent="0.55000000000000004">
      <c r="A84" s="48" t="s">
        <v>3501</v>
      </c>
      <c r="B84" s="48" t="s">
        <v>3426</v>
      </c>
      <c r="C84" s="47" t="s">
        <v>967</v>
      </c>
      <c r="D84" s="47" t="s">
        <v>967</v>
      </c>
      <c r="E84" s="47" t="s">
        <v>1201</v>
      </c>
      <c r="F84" s="48" t="s">
        <v>4</v>
      </c>
      <c r="G84" s="45">
        <v>10000</v>
      </c>
      <c r="H84" s="47" t="s">
        <v>524</v>
      </c>
      <c r="J84" s="47" t="s">
        <v>523</v>
      </c>
      <c r="L84" s="47" t="s">
        <v>524</v>
      </c>
      <c r="M84" s="47" t="s">
        <v>4</v>
      </c>
      <c r="N84" s="47" t="s">
        <v>3427</v>
      </c>
      <c r="O84" s="47" t="s">
        <v>1081</v>
      </c>
      <c r="P84" s="47" t="s">
        <v>970</v>
      </c>
    </row>
    <row r="85" spans="1:16" x14ac:dyDescent="0.55000000000000004">
      <c r="A85" s="48" t="s">
        <v>3502</v>
      </c>
      <c r="B85" s="48" t="s">
        <v>3426</v>
      </c>
      <c r="C85" s="47" t="s">
        <v>967</v>
      </c>
      <c r="D85" s="47" t="s">
        <v>967</v>
      </c>
      <c r="E85" s="47" t="s">
        <v>1203</v>
      </c>
      <c r="F85" s="48" t="s">
        <v>4</v>
      </c>
      <c r="G85" s="45">
        <v>1094000</v>
      </c>
      <c r="H85" s="47" t="s">
        <v>524</v>
      </c>
      <c r="J85" s="47" t="s">
        <v>523</v>
      </c>
      <c r="L85" s="47" t="s">
        <v>524</v>
      </c>
      <c r="M85" s="47" t="s">
        <v>4</v>
      </c>
      <c r="N85" s="47" t="s">
        <v>3457</v>
      </c>
      <c r="O85" s="47" t="s">
        <v>1081</v>
      </c>
      <c r="P85" s="47" t="s">
        <v>970</v>
      </c>
    </row>
    <row r="86" spans="1:16" x14ac:dyDescent="0.55000000000000004">
      <c r="A86" s="48" t="s">
        <v>3503</v>
      </c>
      <c r="B86" s="48" t="s">
        <v>3426</v>
      </c>
      <c r="C86" s="47" t="s">
        <v>967</v>
      </c>
      <c r="D86" s="47" t="s">
        <v>967</v>
      </c>
      <c r="E86" s="47" t="s">
        <v>41</v>
      </c>
      <c r="F86" s="48" t="s">
        <v>4</v>
      </c>
      <c r="G86" s="45">
        <v>1094000</v>
      </c>
      <c r="H86" s="47" t="s">
        <v>524</v>
      </c>
      <c r="J86" s="47" t="s">
        <v>523</v>
      </c>
      <c r="L86" s="47" t="s">
        <v>524</v>
      </c>
      <c r="M86" s="47" t="s">
        <v>4</v>
      </c>
      <c r="N86" s="47" t="s">
        <v>3457</v>
      </c>
      <c r="O86" s="47" t="s">
        <v>1081</v>
      </c>
      <c r="P86" s="47" t="s">
        <v>970</v>
      </c>
    </row>
    <row r="87" spans="1:16" x14ac:dyDescent="0.55000000000000004">
      <c r="A87" s="48" t="s">
        <v>3504</v>
      </c>
      <c r="B87" s="48" t="s">
        <v>3426</v>
      </c>
      <c r="C87" s="47" t="s">
        <v>967</v>
      </c>
      <c r="D87" s="47" t="s">
        <v>967</v>
      </c>
      <c r="E87" s="47" t="s">
        <v>3505</v>
      </c>
      <c r="F87" s="48" t="s">
        <v>4</v>
      </c>
      <c r="G87" s="45">
        <v>0</v>
      </c>
      <c r="H87" s="47" t="s">
        <v>524</v>
      </c>
      <c r="J87" s="47" t="s">
        <v>523</v>
      </c>
      <c r="L87" s="47" t="s">
        <v>524</v>
      </c>
      <c r="M87" s="47" t="s">
        <v>4</v>
      </c>
      <c r="N87" s="47" t="s">
        <v>3427</v>
      </c>
      <c r="O87" s="47" t="s">
        <v>1081</v>
      </c>
      <c r="P87" s="47" t="s">
        <v>970</v>
      </c>
    </row>
    <row r="88" spans="1:16" x14ac:dyDescent="0.55000000000000004">
      <c r="A88" s="48" t="s">
        <v>3506</v>
      </c>
      <c r="B88" s="48" t="s">
        <v>3426</v>
      </c>
      <c r="C88" s="47" t="s">
        <v>967</v>
      </c>
      <c r="D88" s="47" t="s">
        <v>967</v>
      </c>
      <c r="E88" s="47" t="s">
        <v>1204</v>
      </c>
      <c r="F88" s="48" t="s">
        <v>4</v>
      </c>
      <c r="G88" s="45">
        <v>0</v>
      </c>
      <c r="H88" s="47" t="s">
        <v>524</v>
      </c>
      <c r="J88" s="47" t="s">
        <v>523</v>
      </c>
      <c r="L88" s="47" t="s">
        <v>524</v>
      </c>
      <c r="M88" s="47" t="s">
        <v>4</v>
      </c>
      <c r="N88" s="47" t="s">
        <v>3427</v>
      </c>
      <c r="O88" s="47" t="s">
        <v>1081</v>
      </c>
      <c r="P88" s="47" t="s">
        <v>970</v>
      </c>
    </row>
    <row r="89" spans="1:16" x14ac:dyDescent="0.55000000000000004">
      <c r="A89" s="48" t="s">
        <v>3507</v>
      </c>
      <c r="B89" s="48" t="s">
        <v>3426</v>
      </c>
      <c r="C89" s="47" t="s">
        <v>967</v>
      </c>
      <c r="D89" s="47" t="s">
        <v>967</v>
      </c>
      <c r="E89" s="47" t="s">
        <v>1205</v>
      </c>
      <c r="F89" s="48" t="s">
        <v>4</v>
      </c>
      <c r="G89" s="45">
        <v>0</v>
      </c>
      <c r="H89" s="47" t="s">
        <v>524</v>
      </c>
      <c r="J89" s="47" t="s">
        <v>523</v>
      </c>
      <c r="L89" s="47" t="s">
        <v>524</v>
      </c>
      <c r="M89" s="47" t="s">
        <v>4</v>
      </c>
      <c r="N89" s="47" t="s">
        <v>3427</v>
      </c>
      <c r="O89" s="47" t="s">
        <v>1081</v>
      </c>
      <c r="P89" s="47" t="s">
        <v>970</v>
      </c>
    </row>
    <row r="90" spans="1:16" x14ac:dyDescent="0.55000000000000004">
      <c r="A90" s="48" t="s">
        <v>3508</v>
      </c>
      <c r="B90" s="48" t="s">
        <v>3426</v>
      </c>
      <c r="C90" s="47" t="s">
        <v>967</v>
      </c>
      <c r="D90" s="47" t="s">
        <v>967</v>
      </c>
      <c r="E90" s="47" t="s">
        <v>37</v>
      </c>
      <c r="F90" s="48" t="s">
        <v>4</v>
      </c>
      <c r="G90" s="45">
        <v>0</v>
      </c>
      <c r="H90" s="47" t="s">
        <v>524</v>
      </c>
      <c r="J90" s="47" t="s">
        <v>523</v>
      </c>
      <c r="L90" s="47" t="s">
        <v>524</v>
      </c>
      <c r="M90" s="47" t="s">
        <v>4</v>
      </c>
      <c r="N90" s="47" t="s">
        <v>3427</v>
      </c>
      <c r="O90" s="47" t="s">
        <v>1081</v>
      </c>
      <c r="P90" s="47" t="s">
        <v>970</v>
      </c>
    </row>
    <row r="91" spans="1:16" x14ac:dyDescent="0.55000000000000004">
      <c r="A91" s="48" t="s">
        <v>3509</v>
      </c>
      <c r="B91" s="48" t="s">
        <v>3426</v>
      </c>
      <c r="C91" s="47" t="s">
        <v>967</v>
      </c>
      <c r="D91" s="47" t="s">
        <v>967</v>
      </c>
      <c r="E91" s="47" t="s">
        <v>3510</v>
      </c>
      <c r="F91" s="48" t="s">
        <v>4</v>
      </c>
      <c r="G91" s="45">
        <v>1094000</v>
      </c>
      <c r="H91" s="47" t="s">
        <v>524</v>
      </c>
      <c r="J91" s="47" t="s">
        <v>523</v>
      </c>
      <c r="L91" s="47" t="s">
        <v>524</v>
      </c>
      <c r="M91" s="47" t="s">
        <v>4</v>
      </c>
      <c r="N91" s="47" t="s">
        <v>3457</v>
      </c>
      <c r="O91" s="47" t="s">
        <v>1081</v>
      </c>
      <c r="P91" s="47" t="s">
        <v>970</v>
      </c>
    </row>
    <row r="92" spans="1:16" x14ac:dyDescent="0.55000000000000004">
      <c r="A92" s="48" t="s">
        <v>3511</v>
      </c>
      <c r="B92" s="48" t="s">
        <v>3426</v>
      </c>
      <c r="C92" s="47" t="s">
        <v>967</v>
      </c>
      <c r="D92" s="47" t="s">
        <v>967</v>
      </c>
      <c r="E92" s="47" t="s">
        <v>3512</v>
      </c>
      <c r="F92" s="48" t="s">
        <v>4</v>
      </c>
      <c r="G92" s="45">
        <v>1094000</v>
      </c>
      <c r="H92" s="47" t="s">
        <v>524</v>
      </c>
      <c r="J92" s="47" t="s">
        <v>523</v>
      </c>
      <c r="L92" s="47" t="s">
        <v>524</v>
      </c>
      <c r="M92" s="47" t="s">
        <v>4</v>
      </c>
      <c r="N92" s="47" t="s">
        <v>3457</v>
      </c>
      <c r="O92" s="47" t="s">
        <v>1081</v>
      </c>
      <c r="P92" s="47" t="s">
        <v>970</v>
      </c>
    </row>
    <row r="93" spans="1:16" x14ac:dyDescent="0.55000000000000004">
      <c r="A93" s="48" t="s">
        <v>3513</v>
      </c>
      <c r="B93" s="48" t="s">
        <v>3426</v>
      </c>
      <c r="C93" s="47" t="s">
        <v>967</v>
      </c>
      <c r="D93" s="47" t="s">
        <v>967</v>
      </c>
      <c r="E93" s="47" t="s">
        <v>3514</v>
      </c>
      <c r="F93" s="48" t="s">
        <v>4</v>
      </c>
      <c r="G93" s="45">
        <v>60000</v>
      </c>
      <c r="H93" s="47" t="s">
        <v>524</v>
      </c>
      <c r="J93" s="47" t="s">
        <v>523</v>
      </c>
      <c r="L93" s="47" t="s">
        <v>524</v>
      </c>
      <c r="M93" s="47" t="s">
        <v>4</v>
      </c>
      <c r="N93" s="47" t="s">
        <v>3427</v>
      </c>
      <c r="O93" s="47" t="s">
        <v>1081</v>
      </c>
      <c r="P93" s="47" t="s">
        <v>970</v>
      </c>
    </row>
    <row r="94" spans="1:16" x14ac:dyDescent="0.55000000000000004">
      <c r="A94" s="48" t="s">
        <v>3515</v>
      </c>
      <c r="B94" s="48" t="s">
        <v>3426</v>
      </c>
      <c r="C94" s="47" t="s">
        <v>967</v>
      </c>
      <c r="D94" s="47" t="s">
        <v>967</v>
      </c>
      <c r="E94" s="47" t="s">
        <v>3516</v>
      </c>
      <c r="F94" s="48" t="s">
        <v>4</v>
      </c>
      <c r="G94" s="45">
        <v>60000</v>
      </c>
      <c r="H94" s="47" t="s">
        <v>524</v>
      </c>
      <c r="J94" s="47" t="s">
        <v>523</v>
      </c>
      <c r="L94" s="47" t="s">
        <v>524</v>
      </c>
      <c r="M94" s="47" t="s">
        <v>4</v>
      </c>
      <c r="N94" s="47" t="s">
        <v>3427</v>
      </c>
      <c r="O94" s="47" t="s">
        <v>1081</v>
      </c>
      <c r="P94" s="47" t="s">
        <v>970</v>
      </c>
    </row>
    <row r="95" spans="1:16" x14ac:dyDescent="0.55000000000000004">
      <c r="A95" s="48" t="s">
        <v>3517</v>
      </c>
      <c r="B95" s="48" t="s">
        <v>3426</v>
      </c>
      <c r="C95" s="47" t="s">
        <v>967</v>
      </c>
      <c r="D95" s="47" t="s">
        <v>967</v>
      </c>
      <c r="E95" s="47" t="s">
        <v>3518</v>
      </c>
      <c r="F95" s="48" t="s">
        <v>4</v>
      </c>
      <c r="G95" s="45">
        <v>60000</v>
      </c>
      <c r="H95" s="47" t="s">
        <v>524</v>
      </c>
      <c r="J95" s="47" t="s">
        <v>523</v>
      </c>
      <c r="L95" s="47" t="s">
        <v>524</v>
      </c>
      <c r="M95" s="47" t="s">
        <v>4</v>
      </c>
      <c r="N95" s="47" t="s">
        <v>3427</v>
      </c>
      <c r="O95" s="47" t="s">
        <v>1081</v>
      </c>
      <c r="P95" s="47" t="s">
        <v>970</v>
      </c>
    </row>
    <row r="96" spans="1:16" x14ac:dyDescent="0.55000000000000004">
      <c r="A96" s="48" t="s">
        <v>3519</v>
      </c>
      <c r="B96" s="48" t="s">
        <v>3426</v>
      </c>
      <c r="C96" s="47" t="s">
        <v>967</v>
      </c>
      <c r="D96" s="47" t="s">
        <v>967</v>
      </c>
      <c r="E96" s="47" t="s">
        <v>1214</v>
      </c>
      <c r="F96" s="48" t="s">
        <v>4</v>
      </c>
      <c r="G96" s="45">
        <v>70000</v>
      </c>
      <c r="H96" s="47" t="s">
        <v>524</v>
      </c>
      <c r="J96" s="47" t="s">
        <v>523</v>
      </c>
      <c r="L96" s="47" t="s">
        <v>524</v>
      </c>
      <c r="M96" s="47" t="s">
        <v>4</v>
      </c>
      <c r="N96" s="47" t="s">
        <v>3457</v>
      </c>
      <c r="O96" s="47" t="s">
        <v>1081</v>
      </c>
      <c r="P96" s="47" t="s">
        <v>970</v>
      </c>
    </row>
    <row r="97" spans="1:16" x14ac:dyDescent="0.55000000000000004">
      <c r="A97" s="48" t="s">
        <v>3520</v>
      </c>
      <c r="B97" s="48" t="s">
        <v>3426</v>
      </c>
      <c r="C97" s="47" t="s">
        <v>967</v>
      </c>
      <c r="D97" s="47" t="s">
        <v>967</v>
      </c>
      <c r="E97" s="47" t="s">
        <v>1215</v>
      </c>
      <c r="F97" s="48" t="s">
        <v>4</v>
      </c>
      <c r="G97" s="45">
        <v>70000</v>
      </c>
      <c r="H97" s="47" t="s">
        <v>524</v>
      </c>
      <c r="J97" s="47" t="s">
        <v>523</v>
      </c>
      <c r="L97" s="47" t="s">
        <v>524</v>
      </c>
      <c r="M97" s="47" t="s">
        <v>4</v>
      </c>
      <c r="N97" s="47" t="s">
        <v>3457</v>
      </c>
      <c r="O97" s="47" t="s">
        <v>1081</v>
      </c>
      <c r="P97" s="47" t="s">
        <v>970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2"/>
  <sheetViews>
    <sheetView workbookViewId="0"/>
  </sheetViews>
  <sheetFormatPr baseColWidth="10" defaultColWidth="8.83984375" defaultRowHeight="14.4" x14ac:dyDescent="0.55000000000000004"/>
  <sheetData>
    <row r="1" spans="1:15" x14ac:dyDescent="0.55000000000000004">
      <c r="A1" t="s">
        <v>952</v>
      </c>
      <c r="B1" t="s">
        <v>1218</v>
      </c>
      <c r="C1" t="s">
        <v>1219</v>
      </c>
      <c r="D1" t="s">
        <v>1220</v>
      </c>
      <c r="E1" t="s">
        <v>1221</v>
      </c>
      <c r="F1" t="s">
        <v>1222</v>
      </c>
      <c r="G1" t="s">
        <v>1223</v>
      </c>
      <c r="H1" t="s">
        <v>1224</v>
      </c>
      <c r="I1" t="s">
        <v>1222</v>
      </c>
      <c r="J1" t="s">
        <v>1223</v>
      </c>
      <c r="K1" t="s">
        <v>1224</v>
      </c>
      <c r="L1" t="s">
        <v>1225</v>
      </c>
      <c r="M1" t="s">
        <v>1226</v>
      </c>
      <c r="N1" t="s">
        <v>3379</v>
      </c>
      <c r="O1" t="s">
        <v>3421</v>
      </c>
    </row>
    <row r="2" spans="1:15" x14ac:dyDescent="0.55000000000000004">
      <c r="A2" t="s">
        <v>3426</v>
      </c>
      <c r="B2" t="s">
        <v>1227</v>
      </c>
      <c r="C2">
        <v>400</v>
      </c>
      <c r="D2">
        <v>0</v>
      </c>
      <c r="E2">
        <v>0</v>
      </c>
      <c r="F2">
        <v>0</v>
      </c>
      <c r="G2">
        <v>0</v>
      </c>
      <c r="H2">
        <v>0</v>
      </c>
      <c r="I2">
        <v>30</v>
      </c>
      <c r="J2">
        <v>30</v>
      </c>
      <c r="K2">
        <v>14</v>
      </c>
      <c r="L2">
        <v>5.5</v>
      </c>
      <c r="M2">
        <v>15</v>
      </c>
      <c r="N2">
        <v>1</v>
      </c>
      <c r="O2">
        <v>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98"/>
  <sheetViews>
    <sheetView workbookViewId="0"/>
  </sheetViews>
  <sheetFormatPr baseColWidth="10" defaultColWidth="8.83984375" defaultRowHeight="14.4" x14ac:dyDescent="0.55000000000000004"/>
  <cols>
    <col min="1" max="1" width="19.5234375" customWidth="1"/>
    <col min="2" max="2" width="82" bestFit="1" customWidth="1"/>
    <col min="3" max="6" width="23.41796875" customWidth="1"/>
    <col min="8" max="11" width="23.41796875" customWidth="1"/>
    <col min="13" max="16" width="23.41796875" customWidth="1"/>
    <col min="18" max="21" width="23.41796875" customWidth="1"/>
    <col min="23" max="26" width="23.41796875" customWidth="1"/>
    <col min="28" max="31" width="23.41796875" customWidth="1"/>
    <col min="33" max="36" width="23.41796875" customWidth="1"/>
    <col min="38" max="41" width="23.41796875" customWidth="1"/>
    <col min="43" max="46" width="23.41796875" customWidth="1"/>
    <col min="48" max="51" width="23.41796875" customWidth="1"/>
    <col min="53" max="56" width="23.41796875" customWidth="1"/>
    <col min="58" max="61" width="23.41796875" customWidth="1"/>
    <col min="63" max="66" width="23.41796875" customWidth="1"/>
    <col min="68" max="71" width="23.41796875" customWidth="1"/>
    <col min="73" max="76" width="23.41796875" customWidth="1"/>
    <col min="78" max="81" width="23.41796875" customWidth="1"/>
    <col min="83" max="86" width="23.41796875" customWidth="1"/>
    <col min="88" max="91" width="23.41796875" customWidth="1"/>
    <col min="93" max="96" width="23.41796875" customWidth="1"/>
    <col min="98" max="101" width="23.41796875" customWidth="1"/>
    <col min="103" max="106" width="23.41796875" customWidth="1"/>
    <col min="108" max="111" width="23.41796875" customWidth="1"/>
    <col min="113" max="116" width="23.41796875" customWidth="1"/>
    <col min="118" max="121" width="23.41796875" customWidth="1"/>
    <col min="123" max="126" width="23.41796875" customWidth="1"/>
    <col min="128" max="131" width="23.41796875" customWidth="1"/>
    <col min="133" max="136" width="23.41796875" customWidth="1"/>
    <col min="138" max="141" width="23.41796875" customWidth="1"/>
    <col min="143" max="146" width="23.41796875" customWidth="1"/>
    <col min="148" max="151" width="23.41796875" customWidth="1"/>
    <col min="153" max="156" width="23.41796875" customWidth="1"/>
    <col min="158" max="161" width="23.41796875" customWidth="1"/>
    <col min="163" max="166" width="23.41796875" customWidth="1"/>
    <col min="168" max="171" width="23.41796875" customWidth="1"/>
    <col min="173" max="176" width="23.41796875" customWidth="1"/>
    <col min="178" max="181" width="23.41796875" customWidth="1"/>
    <col min="183" max="186" width="23.41796875" customWidth="1"/>
    <col min="188" max="191" width="23.41796875" customWidth="1"/>
    <col min="193" max="196" width="23.41796875" customWidth="1"/>
    <col min="198" max="201" width="23.41796875" customWidth="1"/>
    <col min="203" max="206" width="23.41796875" customWidth="1"/>
    <col min="208" max="211" width="23.41796875" customWidth="1"/>
    <col min="213" max="216" width="23.41796875" customWidth="1"/>
    <col min="218" max="220" width="23.41796875" customWidth="1"/>
  </cols>
  <sheetData>
    <row r="1" spans="1:6" x14ac:dyDescent="0.55000000000000004">
      <c r="A1" s="50" t="s">
        <v>0</v>
      </c>
      <c r="B1" s="50" t="s">
        <v>1</v>
      </c>
    </row>
    <row r="2" spans="1:6" x14ac:dyDescent="0.55000000000000004">
      <c r="A2" s="50" t="s">
        <v>4</v>
      </c>
      <c r="B2" s="50" t="s">
        <v>4</v>
      </c>
    </row>
    <row r="3" spans="1:6" x14ac:dyDescent="0.55000000000000004">
      <c r="A3" s="50" t="s">
        <v>2</v>
      </c>
      <c r="B3" s="50" t="s">
        <v>3422</v>
      </c>
    </row>
    <row r="4" spans="1:6" x14ac:dyDescent="0.55000000000000004">
      <c r="A4" s="50" t="s">
        <v>8</v>
      </c>
      <c r="B4" s="50" t="s">
        <v>9</v>
      </c>
    </row>
    <row r="5" spans="1:6" x14ac:dyDescent="0.55000000000000004">
      <c r="A5" s="50" t="s">
        <v>11</v>
      </c>
      <c r="B5" s="50" t="s">
        <v>3423</v>
      </c>
    </row>
    <row r="6" spans="1:6" x14ac:dyDescent="0.55000000000000004">
      <c r="A6" s="50" t="s">
        <v>14</v>
      </c>
      <c r="B6" s="50" t="s">
        <v>15</v>
      </c>
    </row>
    <row r="7" spans="1:6" x14ac:dyDescent="0.55000000000000004">
      <c r="A7" s="50" t="s">
        <v>17</v>
      </c>
      <c r="B7" s="50" t="s">
        <v>3424</v>
      </c>
    </row>
    <row r="8" spans="1:6" x14ac:dyDescent="0.55000000000000004">
      <c r="A8" s="50" t="s">
        <v>20</v>
      </c>
      <c r="B8" s="50" t="s">
        <v>21</v>
      </c>
    </row>
    <row r="10" spans="1:6" ht="30" customHeight="1" x14ac:dyDescent="0.55000000000000004">
      <c r="C10" s="52" t="s">
        <v>3422</v>
      </c>
      <c r="D10" s="53"/>
      <c r="E10" s="53"/>
      <c r="F10" s="53"/>
    </row>
    <row r="11" spans="1:6" x14ac:dyDescent="0.55000000000000004">
      <c r="A11" s="49" t="s">
        <v>23</v>
      </c>
      <c r="B11" s="49" t="s">
        <v>24</v>
      </c>
      <c r="C11" s="49" t="s">
        <v>26</v>
      </c>
      <c r="D11" s="49" t="s">
        <v>27</v>
      </c>
      <c r="E11" s="49" t="s">
        <v>3521</v>
      </c>
      <c r="F11" s="49" t="s">
        <v>28</v>
      </c>
    </row>
    <row r="12" spans="1:6" x14ac:dyDescent="0.55000000000000004">
      <c r="A12" s="48" t="s">
        <v>29</v>
      </c>
      <c r="B12" s="48" t="s">
        <v>30</v>
      </c>
      <c r="C12" s="46">
        <v>0</v>
      </c>
      <c r="D12" s="46">
        <v>0</v>
      </c>
      <c r="E12" s="46">
        <v>0</v>
      </c>
      <c r="F12" s="46">
        <v>0</v>
      </c>
    </row>
    <row r="13" spans="1:6" x14ac:dyDescent="0.55000000000000004">
      <c r="A13" s="44" t="s">
        <v>4</v>
      </c>
      <c r="B13" s="44" t="s">
        <v>4</v>
      </c>
    </row>
    <row r="14" spans="1:6" x14ac:dyDescent="0.55000000000000004">
      <c r="A14" s="49" t="s">
        <v>31</v>
      </c>
      <c r="B14" s="49" t="s">
        <v>32</v>
      </c>
      <c r="C14" s="49" t="s">
        <v>33</v>
      </c>
      <c r="D14" s="49" t="s">
        <v>33</v>
      </c>
      <c r="E14" s="49" t="s">
        <v>33</v>
      </c>
      <c r="F14" s="49" t="s">
        <v>33</v>
      </c>
    </row>
    <row r="15" spans="1:6" x14ac:dyDescent="0.55000000000000004">
      <c r="A15" s="44" t="s">
        <v>34</v>
      </c>
      <c r="B15" s="44" t="s">
        <v>35</v>
      </c>
      <c r="C15" s="45">
        <v>0</v>
      </c>
      <c r="D15" s="45">
        <v>0</v>
      </c>
      <c r="E15" s="45">
        <v>0</v>
      </c>
      <c r="F15" s="45">
        <v>0</v>
      </c>
    </row>
    <row r="16" spans="1:6" x14ac:dyDescent="0.55000000000000004">
      <c r="A16" s="44" t="s">
        <v>38</v>
      </c>
      <c r="B16" s="44" t="s">
        <v>39</v>
      </c>
      <c r="C16" s="45">
        <v>0</v>
      </c>
      <c r="D16" s="45">
        <v>0</v>
      </c>
      <c r="E16" s="45">
        <v>0</v>
      </c>
      <c r="F16" s="45">
        <v>0</v>
      </c>
    </row>
    <row r="17" spans="1:6" x14ac:dyDescent="0.55000000000000004">
      <c r="A17" s="44" t="s">
        <v>42</v>
      </c>
      <c r="B17" s="44" t="s">
        <v>43</v>
      </c>
      <c r="C17" s="45">
        <v>0</v>
      </c>
      <c r="D17" s="45">
        <v>0</v>
      </c>
      <c r="E17" s="45">
        <v>0</v>
      </c>
      <c r="F17" s="45">
        <v>0</v>
      </c>
    </row>
    <row r="18" spans="1:6" x14ac:dyDescent="0.55000000000000004">
      <c r="A18" s="48" t="s">
        <v>44</v>
      </c>
      <c r="B18" s="48" t="s">
        <v>45</v>
      </c>
      <c r="C18" s="46">
        <v>0</v>
      </c>
      <c r="D18" s="46">
        <v>0</v>
      </c>
      <c r="E18" s="46">
        <v>0</v>
      </c>
      <c r="F18" s="46">
        <v>0</v>
      </c>
    </row>
    <row r="19" spans="1:6" x14ac:dyDescent="0.55000000000000004">
      <c r="A19" s="44" t="s">
        <v>4</v>
      </c>
      <c r="B19" s="44" t="s">
        <v>4</v>
      </c>
    </row>
    <row r="20" spans="1:6" x14ac:dyDescent="0.55000000000000004">
      <c r="A20" s="48" t="s">
        <v>46</v>
      </c>
      <c r="B20" s="48" t="s">
        <v>47</v>
      </c>
      <c r="C20" s="46">
        <v>0</v>
      </c>
      <c r="D20" s="46">
        <v>0</v>
      </c>
      <c r="E20" s="46">
        <v>0</v>
      </c>
      <c r="F20" s="46">
        <v>0</v>
      </c>
    </row>
    <row r="21" spans="1:6" x14ac:dyDescent="0.55000000000000004">
      <c r="A21" s="44" t="s">
        <v>48</v>
      </c>
      <c r="B21" s="44" t="s">
        <v>49</v>
      </c>
      <c r="C21" s="45">
        <v>0</v>
      </c>
      <c r="D21" s="45">
        <v>0</v>
      </c>
      <c r="E21" s="45">
        <v>0</v>
      </c>
      <c r="F21" s="45">
        <v>0</v>
      </c>
    </row>
    <row r="22" spans="1:6" x14ac:dyDescent="0.55000000000000004">
      <c r="A22" s="44" t="s">
        <v>50</v>
      </c>
      <c r="B22" s="44" t="s">
        <v>51</v>
      </c>
      <c r="C22" s="45">
        <v>0</v>
      </c>
      <c r="D22" s="45">
        <v>0</v>
      </c>
      <c r="E22" s="45">
        <v>0</v>
      </c>
      <c r="F22" s="45">
        <v>0</v>
      </c>
    </row>
    <row r="23" spans="1:6" x14ac:dyDescent="0.55000000000000004">
      <c r="A23" s="49" t="s">
        <v>52</v>
      </c>
      <c r="B23" s="49" t="s">
        <v>53</v>
      </c>
      <c r="C23" s="49" t="s">
        <v>33</v>
      </c>
      <c r="D23" s="49" t="s">
        <v>33</v>
      </c>
      <c r="E23" s="49" t="s">
        <v>33</v>
      </c>
      <c r="F23" s="49" t="s">
        <v>33</v>
      </c>
    </row>
    <row r="24" spans="1:6" x14ac:dyDescent="0.55000000000000004">
      <c r="A24" s="44" t="s">
        <v>4</v>
      </c>
      <c r="B24" s="44" t="s">
        <v>4</v>
      </c>
    </row>
    <row r="25" spans="1:6" x14ac:dyDescent="0.55000000000000004">
      <c r="A25" s="49" t="s">
        <v>54</v>
      </c>
      <c r="B25" s="49" t="s">
        <v>55</v>
      </c>
      <c r="C25" s="49" t="s">
        <v>33</v>
      </c>
      <c r="D25" s="49" t="s">
        <v>33</v>
      </c>
      <c r="E25" s="49" t="s">
        <v>33</v>
      </c>
      <c r="F25" s="49" t="s">
        <v>33</v>
      </c>
    </row>
    <row r="26" spans="1:6" x14ac:dyDescent="0.55000000000000004">
      <c r="A26" s="44" t="s">
        <v>56</v>
      </c>
      <c r="B26" s="44" t="s">
        <v>57</v>
      </c>
      <c r="C26" s="45">
        <v>0</v>
      </c>
      <c r="D26" s="45">
        <v>0</v>
      </c>
      <c r="E26" s="45">
        <v>0</v>
      </c>
      <c r="F26" s="45">
        <v>0</v>
      </c>
    </row>
    <row r="27" spans="1:6" x14ac:dyDescent="0.55000000000000004">
      <c r="A27" s="49" t="s">
        <v>3418</v>
      </c>
      <c r="B27" s="49" t="s">
        <v>3417</v>
      </c>
      <c r="C27" s="49" t="s">
        <v>33</v>
      </c>
      <c r="D27" s="49" t="s">
        <v>33</v>
      </c>
      <c r="E27" s="49" t="s">
        <v>33</v>
      </c>
      <c r="F27" s="49" t="s">
        <v>33</v>
      </c>
    </row>
    <row r="28" spans="1:6" x14ac:dyDescent="0.55000000000000004">
      <c r="A28" s="44" t="s">
        <v>3416</v>
      </c>
      <c r="B28" s="44" t="s">
        <v>3415</v>
      </c>
      <c r="C28" s="45">
        <v>0</v>
      </c>
      <c r="D28" s="45">
        <v>0</v>
      </c>
      <c r="E28" s="45">
        <v>0</v>
      </c>
      <c r="F28" s="45">
        <v>0</v>
      </c>
    </row>
    <row r="29" spans="1:6" x14ac:dyDescent="0.55000000000000004">
      <c r="A29" s="44" t="s">
        <v>3414</v>
      </c>
      <c r="B29" s="44" t="s">
        <v>3413</v>
      </c>
      <c r="C29" s="45">
        <v>0</v>
      </c>
      <c r="D29" s="45">
        <v>0</v>
      </c>
      <c r="E29" s="45">
        <v>0</v>
      </c>
      <c r="F29" s="45">
        <v>0</v>
      </c>
    </row>
    <row r="30" spans="1:6" x14ac:dyDescent="0.55000000000000004">
      <c r="A30" s="44" t="s">
        <v>3412</v>
      </c>
      <c r="B30" s="44" t="s">
        <v>3411</v>
      </c>
      <c r="C30" s="45">
        <v>0</v>
      </c>
      <c r="D30" s="45">
        <v>0</v>
      </c>
      <c r="E30" s="45">
        <v>0</v>
      </c>
      <c r="F30" s="45">
        <v>0</v>
      </c>
    </row>
    <row r="31" spans="1:6" x14ac:dyDescent="0.55000000000000004">
      <c r="A31" s="44" t="s">
        <v>3410</v>
      </c>
      <c r="B31" s="44" t="s">
        <v>3409</v>
      </c>
      <c r="C31" s="45">
        <v>0</v>
      </c>
      <c r="D31" s="45">
        <v>0</v>
      </c>
      <c r="E31" s="45">
        <v>0</v>
      </c>
      <c r="F31" s="45">
        <v>0</v>
      </c>
    </row>
    <row r="32" spans="1:6" x14ac:dyDescent="0.55000000000000004">
      <c r="A32" s="44" t="s">
        <v>3408</v>
      </c>
      <c r="B32" s="44" t="s">
        <v>3407</v>
      </c>
      <c r="C32" s="45">
        <v>0</v>
      </c>
      <c r="D32" s="45">
        <v>0</v>
      </c>
      <c r="E32" s="45">
        <v>0</v>
      </c>
      <c r="F32" s="45">
        <v>0</v>
      </c>
    </row>
    <row r="33" spans="1:6" x14ac:dyDescent="0.55000000000000004">
      <c r="A33" s="44" t="s">
        <v>4</v>
      </c>
      <c r="B33" s="44" t="s">
        <v>4</v>
      </c>
    </row>
    <row r="34" spans="1:6" x14ac:dyDescent="0.55000000000000004">
      <c r="A34" s="49" t="s">
        <v>58</v>
      </c>
      <c r="B34" s="49" t="s">
        <v>59</v>
      </c>
      <c r="C34" s="49" t="s">
        <v>33</v>
      </c>
      <c r="D34" s="49" t="s">
        <v>33</v>
      </c>
      <c r="E34" s="49" t="s">
        <v>33</v>
      </c>
      <c r="F34" s="49" t="s">
        <v>33</v>
      </c>
    </row>
    <row r="35" spans="1:6" x14ac:dyDescent="0.55000000000000004">
      <c r="A35" s="44" t="s">
        <v>60</v>
      </c>
      <c r="B35" s="44" t="s">
        <v>61</v>
      </c>
      <c r="C35" s="45">
        <v>0</v>
      </c>
      <c r="D35" s="45">
        <v>0</v>
      </c>
      <c r="E35" s="45">
        <v>0</v>
      </c>
      <c r="F35" s="45">
        <v>0</v>
      </c>
    </row>
    <row r="36" spans="1:6" x14ac:dyDescent="0.55000000000000004">
      <c r="A36" s="44" t="s">
        <v>62</v>
      </c>
      <c r="B36" s="44" t="s">
        <v>63</v>
      </c>
      <c r="C36" s="45">
        <v>0</v>
      </c>
      <c r="D36" s="45">
        <v>0</v>
      </c>
      <c r="E36" s="45">
        <v>0</v>
      </c>
      <c r="F36" s="45">
        <v>0</v>
      </c>
    </row>
    <row r="37" spans="1:6" x14ac:dyDescent="0.55000000000000004">
      <c r="A37" s="44" t="s">
        <v>64</v>
      </c>
      <c r="B37" s="44" t="s">
        <v>65</v>
      </c>
      <c r="C37" s="45">
        <v>0</v>
      </c>
      <c r="D37" s="45">
        <v>0</v>
      </c>
      <c r="E37" s="45">
        <v>0</v>
      </c>
      <c r="F37" s="45">
        <v>0</v>
      </c>
    </row>
    <row r="38" spans="1:6" x14ac:dyDescent="0.55000000000000004">
      <c r="A38" s="44" t="s">
        <v>66</v>
      </c>
      <c r="B38" s="44" t="s">
        <v>67</v>
      </c>
      <c r="C38" s="45">
        <v>0</v>
      </c>
      <c r="D38" s="45">
        <v>0</v>
      </c>
      <c r="E38" s="45">
        <v>0</v>
      </c>
      <c r="F38" s="45">
        <v>0</v>
      </c>
    </row>
    <row r="39" spans="1:6" x14ac:dyDescent="0.55000000000000004">
      <c r="A39" s="44" t="s">
        <v>4</v>
      </c>
      <c r="B39" s="44" t="s">
        <v>4</v>
      </c>
    </row>
    <row r="40" spans="1:6" x14ac:dyDescent="0.55000000000000004">
      <c r="A40" s="49" t="s">
        <v>68</v>
      </c>
      <c r="B40" s="49" t="s">
        <v>69</v>
      </c>
      <c r="C40" s="49" t="s">
        <v>33</v>
      </c>
      <c r="D40" s="49" t="s">
        <v>33</v>
      </c>
      <c r="E40" s="49" t="s">
        <v>33</v>
      </c>
      <c r="F40" s="49" t="s">
        <v>33</v>
      </c>
    </row>
    <row r="41" spans="1:6" x14ac:dyDescent="0.55000000000000004">
      <c r="A41" s="44" t="s">
        <v>70</v>
      </c>
      <c r="B41" s="44" t="s">
        <v>71</v>
      </c>
      <c r="C41" s="45">
        <v>0</v>
      </c>
      <c r="D41" s="45">
        <v>0</v>
      </c>
      <c r="E41" s="45">
        <v>0</v>
      </c>
      <c r="F41" s="45">
        <v>0</v>
      </c>
    </row>
    <row r="42" spans="1:6" x14ac:dyDescent="0.55000000000000004">
      <c r="A42" s="44" t="s">
        <v>72</v>
      </c>
      <c r="B42" s="44" t="s">
        <v>73</v>
      </c>
      <c r="C42" s="45">
        <v>0</v>
      </c>
      <c r="D42" s="45">
        <v>0</v>
      </c>
      <c r="E42" s="45">
        <v>0</v>
      </c>
      <c r="F42" s="45">
        <v>0</v>
      </c>
    </row>
    <row r="43" spans="1:6" x14ac:dyDescent="0.55000000000000004">
      <c r="A43" s="44" t="s">
        <v>74</v>
      </c>
      <c r="B43" s="44" t="s">
        <v>75</v>
      </c>
      <c r="C43" s="45">
        <v>0</v>
      </c>
      <c r="D43" s="45">
        <v>0</v>
      </c>
      <c r="E43" s="45">
        <v>0</v>
      </c>
      <c r="F43" s="45">
        <v>0</v>
      </c>
    </row>
    <row r="44" spans="1:6" x14ac:dyDescent="0.55000000000000004">
      <c r="A44" s="44" t="s">
        <v>76</v>
      </c>
      <c r="B44" s="44" t="s">
        <v>77</v>
      </c>
      <c r="C44" s="45">
        <v>0</v>
      </c>
      <c r="D44" s="45">
        <v>0</v>
      </c>
      <c r="E44" s="45">
        <v>0</v>
      </c>
      <c r="F44" s="45">
        <v>0</v>
      </c>
    </row>
    <row r="45" spans="1:6" x14ac:dyDescent="0.55000000000000004">
      <c r="A45" s="44" t="s">
        <v>4</v>
      </c>
      <c r="B45" s="44" t="s">
        <v>4</v>
      </c>
    </row>
    <row r="46" spans="1:6" x14ac:dyDescent="0.55000000000000004">
      <c r="A46" s="49" t="s">
        <v>78</v>
      </c>
      <c r="B46" s="49" t="s">
        <v>79</v>
      </c>
      <c r="C46" s="49" t="s">
        <v>33</v>
      </c>
      <c r="D46" s="49" t="s">
        <v>33</v>
      </c>
      <c r="E46" s="49" t="s">
        <v>33</v>
      </c>
      <c r="F46" s="49" t="s">
        <v>33</v>
      </c>
    </row>
    <row r="47" spans="1:6" x14ac:dyDescent="0.55000000000000004">
      <c r="A47" s="44" t="s">
        <v>80</v>
      </c>
      <c r="B47" s="44" t="s">
        <v>81</v>
      </c>
      <c r="C47" s="45">
        <v>0</v>
      </c>
      <c r="D47" s="45">
        <v>0</v>
      </c>
      <c r="E47" s="45">
        <v>0</v>
      </c>
      <c r="F47" s="45">
        <v>0</v>
      </c>
    </row>
    <row r="48" spans="1:6" x14ac:dyDescent="0.55000000000000004">
      <c r="A48" s="44" t="s">
        <v>82</v>
      </c>
      <c r="B48" s="44" t="s">
        <v>83</v>
      </c>
      <c r="C48" s="45">
        <v>0</v>
      </c>
      <c r="D48" s="45">
        <v>0</v>
      </c>
      <c r="E48" s="45">
        <v>0</v>
      </c>
      <c r="F48" s="45">
        <v>0</v>
      </c>
    </row>
    <row r="49" spans="1:6" x14ac:dyDescent="0.55000000000000004">
      <c r="A49" s="44" t="s">
        <v>84</v>
      </c>
      <c r="B49" s="44" t="s">
        <v>85</v>
      </c>
      <c r="C49" s="45">
        <v>0</v>
      </c>
      <c r="D49" s="45">
        <v>0</v>
      </c>
      <c r="E49" s="45">
        <v>0</v>
      </c>
      <c r="F49" s="45">
        <v>0</v>
      </c>
    </row>
    <row r="50" spans="1:6" x14ac:dyDescent="0.55000000000000004">
      <c r="A50" s="44" t="s">
        <v>88</v>
      </c>
      <c r="B50" s="44" t="s">
        <v>89</v>
      </c>
      <c r="C50" s="45">
        <v>0</v>
      </c>
      <c r="D50" s="45">
        <v>0</v>
      </c>
      <c r="E50" s="45">
        <v>0</v>
      </c>
      <c r="F50" s="45">
        <v>0</v>
      </c>
    </row>
    <row r="51" spans="1:6" x14ac:dyDescent="0.55000000000000004">
      <c r="A51" s="44" t="s">
        <v>90</v>
      </c>
      <c r="B51" s="44" t="s">
        <v>91</v>
      </c>
      <c r="C51" s="45">
        <v>0</v>
      </c>
      <c r="D51" s="45">
        <v>0</v>
      </c>
      <c r="E51" s="45">
        <v>0</v>
      </c>
      <c r="F51" s="45">
        <v>0</v>
      </c>
    </row>
    <row r="52" spans="1:6" x14ac:dyDescent="0.55000000000000004">
      <c r="A52" s="44" t="s">
        <v>92</v>
      </c>
      <c r="B52" s="44" t="s">
        <v>93</v>
      </c>
      <c r="C52" s="45">
        <v>0</v>
      </c>
      <c r="D52" s="45">
        <v>0</v>
      </c>
      <c r="E52" s="45">
        <v>0</v>
      </c>
      <c r="F52" s="45">
        <v>0</v>
      </c>
    </row>
    <row r="53" spans="1:6" x14ac:dyDescent="0.55000000000000004">
      <c r="A53" s="44" t="s">
        <v>95</v>
      </c>
      <c r="B53" s="44" t="s">
        <v>96</v>
      </c>
      <c r="C53" s="45">
        <v>0</v>
      </c>
      <c r="D53" s="45">
        <v>0</v>
      </c>
      <c r="E53" s="45">
        <v>0</v>
      </c>
      <c r="F53" s="45">
        <v>0</v>
      </c>
    </row>
    <row r="54" spans="1:6" x14ac:dyDescent="0.55000000000000004">
      <c r="A54" s="44" t="s">
        <v>97</v>
      </c>
      <c r="B54" s="44" t="s">
        <v>98</v>
      </c>
      <c r="C54" s="45">
        <v>0</v>
      </c>
      <c r="D54" s="45">
        <v>0</v>
      </c>
      <c r="E54" s="45">
        <v>0</v>
      </c>
      <c r="F54" s="45">
        <v>0</v>
      </c>
    </row>
    <row r="55" spans="1:6" x14ac:dyDescent="0.55000000000000004">
      <c r="A55" s="44" t="s">
        <v>99</v>
      </c>
      <c r="B55" s="44" t="s">
        <v>100</v>
      </c>
      <c r="C55" s="45">
        <v>0</v>
      </c>
      <c r="D55" s="45">
        <v>0</v>
      </c>
      <c r="E55" s="45">
        <v>0</v>
      </c>
      <c r="F55" s="45">
        <v>0</v>
      </c>
    </row>
    <row r="56" spans="1:6" x14ac:dyDescent="0.55000000000000004">
      <c r="A56" s="44" t="s">
        <v>4</v>
      </c>
      <c r="B56" s="44" t="s">
        <v>4</v>
      </c>
    </row>
    <row r="57" spans="1:6" x14ac:dyDescent="0.55000000000000004">
      <c r="A57" s="48" t="s">
        <v>101</v>
      </c>
      <c r="B57" s="48" t="s">
        <v>102</v>
      </c>
      <c r="C57" s="46">
        <v>0</v>
      </c>
      <c r="D57" s="46">
        <v>0</v>
      </c>
      <c r="E57" s="46">
        <v>0</v>
      </c>
      <c r="F57" s="46">
        <v>0</v>
      </c>
    </row>
    <row r="58" spans="1:6" x14ac:dyDescent="0.55000000000000004">
      <c r="A58" s="44" t="s">
        <v>4</v>
      </c>
      <c r="B58" s="44" t="s">
        <v>4</v>
      </c>
    </row>
    <row r="59" spans="1:6" x14ac:dyDescent="0.55000000000000004">
      <c r="A59" s="49" t="s">
        <v>103</v>
      </c>
      <c r="B59" s="49" t="s">
        <v>3406</v>
      </c>
      <c r="C59" s="49" t="s">
        <v>33</v>
      </c>
      <c r="D59" s="49" t="s">
        <v>33</v>
      </c>
      <c r="E59" s="49" t="s">
        <v>33</v>
      </c>
      <c r="F59" s="49" t="s">
        <v>33</v>
      </c>
    </row>
    <row r="60" spans="1:6" x14ac:dyDescent="0.55000000000000004">
      <c r="A60" s="44" t="s">
        <v>3405</v>
      </c>
      <c r="B60" s="44" t="s">
        <v>3404</v>
      </c>
      <c r="C60" s="45">
        <v>0</v>
      </c>
      <c r="D60" s="45">
        <v>0</v>
      </c>
      <c r="E60" s="45">
        <v>0</v>
      </c>
      <c r="F60" s="45">
        <v>0</v>
      </c>
    </row>
    <row r="61" spans="1:6" x14ac:dyDescent="0.55000000000000004">
      <c r="A61" s="44" t="s">
        <v>3403</v>
      </c>
      <c r="B61" s="44" t="s">
        <v>3402</v>
      </c>
      <c r="C61" s="45">
        <v>0</v>
      </c>
      <c r="D61" s="45">
        <v>0</v>
      </c>
      <c r="E61" s="45">
        <v>0</v>
      </c>
      <c r="F61" s="45">
        <v>0</v>
      </c>
    </row>
    <row r="62" spans="1:6" x14ac:dyDescent="0.55000000000000004">
      <c r="A62" s="44" t="s">
        <v>3401</v>
      </c>
      <c r="B62" s="44" t="s">
        <v>3400</v>
      </c>
      <c r="C62" s="45">
        <v>0</v>
      </c>
      <c r="D62" s="45">
        <v>0</v>
      </c>
      <c r="E62" s="45">
        <v>0</v>
      </c>
      <c r="F62" s="45">
        <v>0</v>
      </c>
    </row>
    <row r="63" spans="1:6" x14ac:dyDescent="0.55000000000000004">
      <c r="A63" s="44" t="s">
        <v>3399</v>
      </c>
      <c r="B63" s="44" t="s">
        <v>3398</v>
      </c>
      <c r="C63" s="45">
        <v>0</v>
      </c>
      <c r="D63" s="45">
        <v>0</v>
      </c>
      <c r="E63" s="45">
        <v>0</v>
      </c>
      <c r="F63" s="45">
        <v>0</v>
      </c>
    </row>
    <row r="64" spans="1:6" x14ac:dyDescent="0.55000000000000004">
      <c r="A64" s="44" t="s">
        <v>3397</v>
      </c>
      <c r="B64" s="44" t="s">
        <v>3396</v>
      </c>
      <c r="C64" s="45">
        <v>0</v>
      </c>
      <c r="D64" s="45">
        <v>0</v>
      </c>
      <c r="E64" s="45">
        <v>0</v>
      </c>
      <c r="F64" s="45">
        <v>0</v>
      </c>
    </row>
    <row r="65" spans="1:6" x14ac:dyDescent="0.55000000000000004">
      <c r="A65" s="44" t="s">
        <v>3395</v>
      </c>
      <c r="B65" s="44" t="s">
        <v>3394</v>
      </c>
      <c r="C65" s="45">
        <v>0</v>
      </c>
      <c r="D65" s="45">
        <v>0</v>
      </c>
      <c r="E65" s="45">
        <v>0</v>
      </c>
      <c r="F65" s="45">
        <v>0</v>
      </c>
    </row>
    <row r="66" spans="1:6" x14ac:dyDescent="0.55000000000000004">
      <c r="A66" s="44" t="s">
        <v>4</v>
      </c>
      <c r="B66" s="44" t="s">
        <v>4</v>
      </c>
    </row>
    <row r="67" spans="1:6" x14ac:dyDescent="0.55000000000000004">
      <c r="A67" s="49" t="s">
        <v>104</v>
      </c>
      <c r="B67" s="49" t="s">
        <v>3393</v>
      </c>
      <c r="C67" s="49" t="s">
        <v>33</v>
      </c>
      <c r="D67" s="49" t="s">
        <v>33</v>
      </c>
      <c r="E67" s="49" t="s">
        <v>33</v>
      </c>
      <c r="F67" s="49" t="s">
        <v>33</v>
      </c>
    </row>
    <row r="68" spans="1:6" x14ac:dyDescent="0.55000000000000004">
      <c r="A68" s="44" t="s">
        <v>3392</v>
      </c>
      <c r="B68" s="44" t="s">
        <v>3391</v>
      </c>
      <c r="C68" s="45">
        <v>0</v>
      </c>
      <c r="D68" s="45">
        <v>0</v>
      </c>
      <c r="E68" s="45">
        <v>0</v>
      </c>
      <c r="F68" s="45">
        <v>0</v>
      </c>
    </row>
    <row r="69" spans="1:6" x14ac:dyDescent="0.55000000000000004">
      <c r="A69" s="44" t="s">
        <v>105</v>
      </c>
      <c r="B69" s="44" t="s">
        <v>3390</v>
      </c>
      <c r="C69" s="45">
        <v>0</v>
      </c>
      <c r="D69" s="45">
        <v>0</v>
      </c>
      <c r="E69" s="45">
        <v>0</v>
      </c>
      <c r="F69" s="45">
        <v>0</v>
      </c>
    </row>
    <row r="70" spans="1:6" x14ac:dyDescent="0.55000000000000004">
      <c r="A70" s="44" t="s">
        <v>3389</v>
      </c>
      <c r="B70" s="44" t="s">
        <v>3388</v>
      </c>
      <c r="C70" s="45">
        <v>0</v>
      </c>
      <c r="D70" s="45">
        <v>0</v>
      </c>
      <c r="E70" s="45">
        <v>0</v>
      </c>
      <c r="F70" s="45">
        <v>0</v>
      </c>
    </row>
    <row r="71" spans="1:6" x14ac:dyDescent="0.55000000000000004">
      <c r="A71" s="44" t="s">
        <v>3387</v>
      </c>
      <c r="B71" s="44" t="s">
        <v>3386</v>
      </c>
      <c r="C71" s="45">
        <v>0</v>
      </c>
      <c r="D71" s="45">
        <v>0</v>
      </c>
      <c r="E71" s="45">
        <v>0</v>
      </c>
      <c r="F71" s="45">
        <v>0</v>
      </c>
    </row>
    <row r="72" spans="1:6" x14ac:dyDescent="0.55000000000000004">
      <c r="A72" s="44" t="s">
        <v>3385</v>
      </c>
      <c r="B72" s="44" t="s">
        <v>3384</v>
      </c>
      <c r="C72" s="45">
        <v>0</v>
      </c>
      <c r="D72" s="45">
        <v>0</v>
      </c>
      <c r="E72" s="45">
        <v>0</v>
      </c>
      <c r="F72" s="45">
        <v>0</v>
      </c>
    </row>
    <row r="73" spans="1:6" x14ac:dyDescent="0.55000000000000004">
      <c r="A73" s="44" t="s">
        <v>106</v>
      </c>
      <c r="B73" s="44" t="s">
        <v>107</v>
      </c>
      <c r="C73" s="45">
        <v>0</v>
      </c>
      <c r="D73" s="45">
        <v>0</v>
      </c>
      <c r="E73" s="45">
        <v>0</v>
      </c>
      <c r="F73" s="45">
        <v>0</v>
      </c>
    </row>
    <row r="74" spans="1:6" x14ac:dyDescent="0.55000000000000004">
      <c r="A74" s="44" t="s">
        <v>4</v>
      </c>
      <c r="B74" s="44" t="s">
        <v>4</v>
      </c>
    </row>
    <row r="75" spans="1:6" x14ac:dyDescent="0.55000000000000004">
      <c r="A75" s="48" t="s">
        <v>3383</v>
      </c>
      <c r="B75" s="48" t="s">
        <v>3382</v>
      </c>
      <c r="C75" s="46">
        <v>0</v>
      </c>
      <c r="D75" s="46">
        <v>0</v>
      </c>
      <c r="E75" s="46">
        <v>0</v>
      </c>
      <c r="F75" s="46">
        <v>0</v>
      </c>
    </row>
    <row r="76" spans="1:6" x14ac:dyDescent="0.55000000000000004">
      <c r="A76" s="44" t="s">
        <v>4</v>
      </c>
      <c r="B76" s="44" t="s">
        <v>4</v>
      </c>
    </row>
    <row r="77" spans="1:6" x14ac:dyDescent="0.55000000000000004">
      <c r="A77" s="49" t="s">
        <v>108</v>
      </c>
      <c r="B77" s="49" t="s">
        <v>109</v>
      </c>
      <c r="C77" s="49" t="s">
        <v>33</v>
      </c>
      <c r="D77" s="49" t="s">
        <v>33</v>
      </c>
      <c r="E77" s="49" t="s">
        <v>33</v>
      </c>
      <c r="F77" s="49" t="s">
        <v>33</v>
      </c>
    </row>
    <row r="78" spans="1:6" x14ac:dyDescent="0.55000000000000004">
      <c r="A78" s="44" t="s">
        <v>110</v>
      </c>
      <c r="B78" s="44" t="s">
        <v>111</v>
      </c>
      <c r="C78" s="45">
        <v>0</v>
      </c>
      <c r="D78" s="45">
        <v>0</v>
      </c>
      <c r="E78" s="45">
        <v>0</v>
      </c>
      <c r="F78" s="45">
        <v>0</v>
      </c>
    </row>
    <row r="79" spans="1:6" x14ac:dyDescent="0.55000000000000004">
      <c r="A79" s="44" t="s">
        <v>114</v>
      </c>
      <c r="B79" s="44" t="s">
        <v>3381</v>
      </c>
      <c r="C79" s="45">
        <v>0</v>
      </c>
      <c r="D79" s="45">
        <v>0</v>
      </c>
      <c r="E79" s="45">
        <v>0</v>
      </c>
      <c r="F79" s="45">
        <v>0</v>
      </c>
    </row>
    <row r="80" spans="1:6" x14ac:dyDescent="0.55000000000000004">
      <c r="A80" s="44" t="s">
        <v>115</v>
      </c>
      <c r="B80" s="44" t="s">
        <v>116</v>
      </c>
      <c r="C80" s="45">
        <v>0</v>
      </c>
      <c r="D80" s="45">
        <v>0</v>
      </c>
      <c r="E80" s="45">
        <v>0</v>
      </c>
      <c r="F80" s="45">
        <v>0</v>
      </c>
    </row>
    <row r="81" spans="1:6" x14ac:dyDescent="0.55000000000000004">
      <c r="A81" s="44" t="s">
        <v>117</v>
      </c>
      <c r="B81" s="44" t="s">
        <v>118</v>
      </c>
      <c r="C81" s="45">
        <v>0</v>
      </c>
      <c r="D81" s="45">
        <v>0</v>
      </c>
      <c r="E81" s="45">
        <v>0</v>
      </c>
      <c r="F81" s="45">
        <v>0</v>
      </c>
    </row>
    <row r="82" spans="1:6" x14ac:dyDescent="0.55000000000000004">
      <c r="A82" s="44" t="s">
        <v>119</v>
      </c>
      <c r="B82" s="44" t="s">
        <v>120</v>
      </c>
      <c r="C82" s="45">
        <v>0</v>
      </c>
      <c r="D82" s="45">
        <v>0</v>
      </c>
      <c r="E82" s="45">
        <v>0</v>
      </c>
      <c r="F82" s="45">
        <v>0</v>
      </c>
    </row>
    <row r="83" spans="1:6" x14ac:dyDescent="0.55000000000000004">
      <c r="A83" s="44" t="s">
        <v>4</v>
      </c>
      <c r="B83" s="44" t="s">
        <v>4</v>
      </c>
    </row>
    <row r="84" spans="1:6" x14ac:dyDescent="0.55000000000000004">
      <c r="A84" s="49" t="s">
        <v>121</v>
      </c>
      <c r="B84" s="49" t="s">
        <v>122</v>
      </c>
      <c r="C84" s="49" t="s">
        <v>33</v>
      </c>
      <c r="D84" s="49" t="s">
        <v>33</v>
      </c>
      <c r="E84" s="49" t="s">
        <v>33</v>
      </c>
      <c r="F84" s="49" t="s">
        <v>33</v>
      </c>
    </row>
    <row r="85" spans="1:6" x14ac:dyDescent="0.55000000000000004">
      <c r="A85" s="44" t="s">
        <v>123</v>
      </c>
      <c r="B85" s="44" t="s">
        <v>124</v>
      </c>
      <c r="C85" s="45">
        <v>0</v>
      </c>
      <c r="D85" s="45">
        <v>0</v>
      </c>
      <c r="E85" s="45">
        <v>0</v>
      </c>
      <c r="F85" s="45">
        <v>0</v>
      </c>
    </row>
    <row r="86" spans="1:6" x14ac:dyDescent="0.55000000000000004">
      <c r="A86" s="44" t="s">
        <v>125</v>
      </c>
      <c r="B86" s="44" t="s">
        <v>126</v>
      </c>
      <c r="C86" s="45">
        <v>0</v>
      </c>
      <c r="D86" s="45">
        <v>0</v>
      </c>
      <c r="E86" s="45">
        <v>0</v>
      </c>
      <c r="F86" s="45">
        <v>0</v>
      </c>
    </row>
    <row r="87" spans="1:6" x14ac:dyDescent="0.55000000000000004">
      <c r="A87" s="44" t="s">
        <v>127</v>
      </c>
      <c r="B87" s="44" t="s">
        <v>128</v>
      </c>
      <c r="C87" s="45">
        <v>0</v>
      </c>
      <c r="D87" s="45">
        <v>0</v>
      </c>
      <c r="E87" s="45">
        <v>0</v>
      </c>
      <c r="F87" s="45">
        <v>0</v>
      </c>
    </row>
    <row r="88" spans="1:6" x14ac:dyDescent="0.55000000000000004">
      <c r="A88" s="44" t="s">
        <v>129</v>
      </c>
      <c r="B88" s="44" t="s">
        <v>130</v>
      </c>
      <c r="C88" s="45">
        <v>0</v>
      </c>
      <c r="D88" s="45">
        <v>0</v>
      </c>
      <c r="E88" s="45">
        <v>0</v>
      </c>
      <c r="F88" s="45">
        <v>0</v>
      </c>
    </row>
    <row r="89" spans="1:6" x14ac:dyDescent="0.55000000000000004">
      <c r="A89" s="44" t="s">
        <v>4</v>
      </c>
      <c r="B89" s="44" t="s">
        <v>4</v>
      </c>
    </row>
    <row r="90" spans="1:6" x14ac:dyDescent="0.55000000000000004">
      <c r="A90" s="49" t="s">
        <v>131</v>
      </c>
      <c r="B90" s="49" t="s">
        <v>132</v>
      </c>
      <c r="C90" s="49" t="s">
        <v>33</v>
      </c>
      <c r="D90" s="49" t="s">
        <v>33</v>
      </c>
      <c r="E90" s="49" t="s">
        <v>33</v>
      </c>
      <c r="F90" s="49" t="s">
        <v>33</v>
      </c>
    </row>
    <row r="91" spans="1:6" x14ac:dyDescent="0.55000000000000004">
      <c r="A91" s="44" t="s">
        <v>133</v>
      </c>
      <c r="B91" s="44" t="s">
        <v>134</v>
      </c>
      <c r="C91" s="45">
        <v>0</v>
      </c>
      <c r="D91" s="45">
        <v>0</v>
      </c>
      <c r="E91" s="45">
        <v>0</v>
      </c>
      <c r="F91" s="45">
        <v>0</v>
      </c>
    </row>
    <row r="92" spans="1:6" x14ac:dyDescent="0.55000000000000004">
      <c r="A92" s="44" t="s">
        <v>135</v>
      </c>
      <c r="B92" s="44" t="s">
        <v>136</v>
      </c>
      <c r="C92" s="45">
        <v>0</v>
      </c>
      <c r="D92" s="45">
        <v>0</v>
      </c>
      <c r="E92" s="45">
        <v>0</v>
      </c>
      <c r="F92" s="45">
        <v>0</v>
      </c>
    </row>
    <row r="93" spans="1:6" x14ac:dyDescent="0.55000000000000004">
      <c r="A93" s="44" t="s">
        <v>4</v>
      </c>
      <c r="B93" s="44" t="s">
        <v>4</v>
      </c>
    </row>
    <row r="94" spans="1:6" x14ac:dyDescent="0.55000000000000004">
      <c r="A94" s="48" t="s">
        <v>137</v>
      </c>
      <c r="B94" s="48" t="s">
        <v>138</v>
      </c>
      <c r="C94" s="46">
        <v>0</v>
      </c>
      <c r="D94" s="46">
        <v>0</v>
      </c>
      <c r="E94" s="46">
        <v>0</v>
      </c>
      <c r="F94" s="46">
        <v>0</v>
      </c>
    </row>
    <row r="95" spans="1:6" x14ac:dyDescent="0.55000000000000004">
      <c r="A95" s="44" t="s">
        <v>4</v>
      </c>
      <c r="B95" s="44" t="s">
        <v>4</v>
      </c>
    </row>
    <row r="96" spans="1:6" x14ac:dyDescent="0.55000000000000004">
      <c r="A96" s="48" t="s">
        <v>139</v>
      </c>
      <c r="B96" s="48" t="s">
        <v>140</v>
      </c>
      <c r="C96" s="46">
        <v>0</v>
      </c>
      <c r="D96" s="46">
        <v>0</v>
      </c>
      <c r="E96" s="46">
        <v>0</v>
      </c>
      <c r="F96" s="46">
        <v>0</v>
      </c>
    </row>
    <row r="97" spans="1:6" x14ac:dyDescent="0.55000000000000004">
      <c r="A97" s="44" t="s">
        <v>4</v>
      </c>
      <c r="B97" s="44" t="s">
        <v>4</v>
      </c>
    </row>
    <row r="98" spans="1:6" x14ac:dyDescent="0.55000000000000004">
      <c r="A98" s="48" t="s">
        <v>141</v>
      </c>
      <c r="B98" s="48" t="s">
        <v>142</v>
      </c>
      <c r="C98" s="46">
        <v>0</v>
      </c>
      <c r="D98" s="46">
        <v>0</v>
      </c>
      <c r="E98" s="46">
        <v>0</v>
      </c>
      <c r="F98" s="46">
        <v>0</v>
      </c>
    </row>
  </sheetData>
  <mergeCells count="1">
    <mergeCell ref="C10:F1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F111B1F547AEC044A271826541715244" ma:contentTypeVersion="5" ma:contentTypeDescription="Ein neues Dokument erstellen." ma:contentTypeScope="" ma:versionID="48af970fc9750a2e7fc6c7d62569c19e">
  <xsd:schema xmlns:xsd="http://www.w3.org/2001/XMLSchema" xmlns:xs="http://www.w3.org/2001/XMLSchema" xmlns:p="http://schemas.microsoft.com/office/2006/metadata/properties" xmlns:ns3="f605ba38-738f-4dbc-9487-04e4ce8acf0d" xmlns:ns4="3823bd97-42a9-44be-b339-0a3ddb72e6f6" targetNamespace="http://schemas.microsoft.com/office/2006/metadata/properties" ma:root="true" ma:fieldsID="7934bc5c53230bac02aa1416d8355000" ns3:_="" ns4:_="">
    <xsd:import namespace="f605ba38-738f-4dbc-9487-04e4ce8acf0d"/>
    <xsd:import namespace="3823bd97-42a9-44be-b339-0a3ddb72e6f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05ba38-738f-4dbc-9487-04e4ce8acf0d" elementFormDefault="qualified">
    <xsd:import namespace="http://schemas.microsoft.com/office/2006/documentManagement/types"/>
    <xsd:import namespace="http://schemas.microsoft.com/office/infopath/2007/PartnerControls"/>
    <xsd:element name="SharedWithUsers" ma:index="8"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description="" ma:internalName="SharedWithDetails" ma:readOnly="true">
      <xsd:simpleType>
        <xsd:restriction base="dms:Note">
          <xsd:maxLength value="255"/>
        </xsd:restriction>
      </xsd:simpleType>
    </xsd:element>
    <xsd:element name="SharingHintHash" ma:index="10" nillable="true" ma:displayName="Freigabehinweis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823bd97-42a9-44be-b339-0a3ddb72e6f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A693B73-B2FE-4DEA-BDC1-FD312606E4FC}">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3823bd97-42a9-44be-b339-0a3ddb72e6f6"/>
    <ds:schemaRef ds:uri="f605ba38-738f-4dbc-9487-04e4ce8acf0d"/>
    <ds:schemaRef ds:uri="http://www.w3.org/XML/1998/namespace"/>
    <ds:schemaRef ds:uri="http://purl.org/dc/dcmitype/"/>
  </ds:schemaRefs>
</ds:datastoreItem>
</file>

<file path=customXml/itemProps2.xml><?xml version="1.0" encoding="utf-8"?>
<ds:datastoreItem xmlns:ds="http://schemas.openxmlformats.org/officeDocument/2006/customXml" ds:itemID="{08DAB63A-B333-436A-BB8C-C2882918F3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05ba38-738f-4dbc-9487-04e4ce8acf0d"/>
    <ds:schemaRef ds:uri="3823bd97-42a9-44be-b339-0a3ddb72e6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4F1215-2901-46AF-9915-E205F607CB9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8</vt:i4>
      </vt:variant>
    </vt:vector>
  </HeadingPairs>
  <TitlesOfParts>
    <vt:vector size="14" baseType="lpstr">
      <vt:lpstr>Report TRR</vt:lpstr>
      <vt:lpstr>Label-ID</vt:lpstr>
      <vt:lpstr>config</vt:lpstr>
      <vt:lpstr>Tats_Steuer(1)</vt:lpstr>
      <vt:lpstr>Stammdaten(1)</vt:lpstr>
      <vt:lpstr>TRR(1)</vt:lpstr>
      <vt:lpstr>GEWST</vt:lpstr>
      <vt:lpstr>GEWSTDT</vt:lpstr>
      <vt:lpstr>HEBESATZ</vt:lpstr>
      <vt:lpstr>KST</vt:lpstr>
      <vt:lpstr>SOLZ</vt:lpstr>
      <vt:lpstr>TAXCURR</vt:lpstr>
      <vt:lpstr>TAXCURR_KONZERN</vt:lpstr>
      <vt:lpstr>TAXDEF</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Lars Schuermans</cp:lastModifiedBy>
  <dcterms:created xsi:type="dcterms:W3CDTF">2019-04-24T14:14:36Z</dcterms:created>
  <dcterms:modified xsi:type="dcterms:W3CDTF">2019-07-31T07:49:56Z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0x010100F111B1F547AEC044A271826541715244</vt:lpwstr>
  </property>
</Properties>
</file>